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9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14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trlProps/ctrlProp17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595" yWindow="-150" windowWidth="12135" windowHeight="11640" firstSheet="1" activeTab="2"/>
  </bookViews>
  <sheets>
    <sheet name="Prezenční listina" sheetId="1" state="hidden" r:id="rId1"/>
    <sheet name="Startovní listina" sheetId="2" r:id="rId2"/>
    <sheet name="Výsledková listina" sheetId="4" r:id="rId3"/>
    <sheet name="Družstva" sheetId="11" r:id="rId4"/>
    <sheet name="Běh Vírem" sheetId="6" r:id="rId5"/>
    <sheet name="mezičasy" sheetId="8" state="hidden" r:id="rId6"/>
    <sheet name="Kategorie A" sheetId="12" r:id="rId7"/>
    <sheet name="Kategorie B" sheetId="13" r:id="rId8"/>
    <sheet name="Kategorie C" sheetId="14" r:id="rId9"/>
    <sheet name="Kategorie D" sheetId="15" r:id="rId10"/>
    <sheet name="Kategorie E" sheetId="16" r:id="rId11"/>
    <sheet name="Kategorie F" sheetId="17" r:id="rId12"/>
    <sheet name="Kategorie G" sheetId="18" r:id="rId13"/>
    <sheet name="Kategorie H" sheetId="19" r:id="rId14"/>
    <sheet name="List1" sheetId="9" r:id="rId15"/>
  </sheets>
  <definedNames>
    <definedName name="_xlnm._FilterDatabase" localSheetId="6" hidden="1">'Kategorie A'!$A$4:$H$81</definedName>
    <definedName name="_xlnm._FilterDatabase" localSheetId="7" hidden="1">'Kategorie B'!$B$4:$H$23</definedName>
    <definedName name="_xlnm._FilterDatabase" localSheetId="8" hidden="1">'Kategorie C'!$B$4:$H$17</definedName>
    <definedName name="_xlnm._FilterDatabase" localSheetId="9" hidden="1">'Kategorie D'!$B$4:$H$7</definedName>
    <definedName name="_xlnm._FilterDatabase" localSheetId="10" hidden="1">'Kategorie E'!$B$4:$H$6</definedName>
    <definedName name="_xlnm._FilterDatabase" localSheetId="11" hidden="1">'Kategorie F'!$B$4:$H$11</definedName>
    <definedName name="_xlnm._FilterDatabase" localSheetId="12" hidden="1">'Kategorie G'!$B$4:$H$11</definedName>
    <definedName name="_xlnm._FilterDatabase" localSheetId="13" hidden="1">'Kategorie H'!$B$4:$H$6</definedName>
    <definedName name="_xlnm._FilterDatabase" localSheetId="2" hidden="1">'Výsledková listina'!$B$4:$I$141</definedName>
    <definedName name="_xlnm.Print_Area" localSheetId="3">Družstva!$B$1:$H$13</definedName>
    <definedName name="_xlnm.Print_Area" localSheetId="6">'Kategorie A'!$A$1:$H$50</definedName>
    <definedName name="_xlnm.Print_Area" localSheetId="7">'Kategorie B'!$A$1:$H$23</definedName>
    <definedName name="_xlnm.Print_Area" localSheetId="8">'Kategorie C'!$A$1:$H$17</definedName>
    <definedName name="_xlnm.Print_Area" localSheetId="9">'Kategorie D'!$A$1:$H$7</definedName>
    <definedName name="_xlnm.Print_Area" localSheetId="10">'Kategorie E'!$A$1:$H$6</definedName>
    <definedName name="_xlnm.Print_Area" localSheetId="11">'Kategorie F'!$A$1:$H$11</definedName>
    <definedName name="_xlnm.Print_Area" localSheetId="12">'Kategorie G'!$A$1:$H$11</definedName>
    <definedName name="_xlnm.Print_Area" localSheetId="13">'Kategorie H'!$A$1:$H$6</definedName>
    <definedName name="_xlnm.Print_Area" localSheetId="5">mezičasy!$A$1:$H$25</definedName>
    <definedName name="_xlnm.Print_Area" localSheetId="0">'Prezenční listina'!$A$1:$H$76</definedName>
    <definedName name="_xlnm.Print_Area" localSheetId="1">'Startovní listina'!$A$1:$G$103</definedName>
    <definedName name="_xlnm.Print_Area" localSheetId="2">'Výsledková listina'!$A$1:$I$103</definedName>
  </definedNames>
  <calcPr calcId="125725"/>
</workbook>
</file>

<file path=xl/calcChain.xml><?xml version="1.0" encoding="utf-8"?>
<calcChain xmlns="http://schemas.openxmlformats.org/spreadsheetml/2006/main">
  <c r="A3" i="19"/>
  <c r="A1"/>
  <c r="A3" i="18"/>
  <c r="A1"/>
  <c r="A3" i="17"/>
  <c r="A1"/>
  <c r="A3" i="16"/>
  <c r="A1"/>
  <c r="A3" i="15"/>
  <c r="A1"/>
  <c r="A3" i="14"/>
  <c r="A1"/>
  <c r="A6" i="13"/>
  <c r="A3" i="12"/>
  <c r="A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6"/>
  <c r="A3" i="13"/>
  <c r="A1"/>
  <c r="H12" i="11"/>
  <c r="H10"/>
  <c r="H8"/>
  <c r="H6"/>
  <c r="A2" i="6" l="1"/>
  <c r="A1"/>
  <c r="H16"/>
  <c r="H10"/>
  <c r="H18"/>
  <c r="H5"/>
  <c r="H21"/>
  <c r="H19"/>
  <c r="H7"/>
  <c r="H8"/>
  <c r="H17"/>
  <c r="H1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B2" i="11"/>
  <c r="B1"/>
  <c r="H4"/>
  <c r="A3" i="4"/>
  <c r="A1"/>
  <c r="A1" i="2"/>
  <c r="A3"/>
  <c r="A1" i="1"/>
  <c r="H14" i="6"/>
  <c r="G141" i="2"/>
  <c r="B81" i="12" s="1"/>
  <c r="F141" i="2"/>
  <c r="G81" i="12" s="1"/>
  <c r="E141" i="2"/>
  <c r="F81" i="12" s="1"/>
  <c r="D141" i="2"/>
  <c r="E81" i="12" s="1"/>
  <c r="C141" i="2"/>
  <c r="D81" i="12" s="1"/>
  <c r="B141" i="2"/>
  <c r="C81" i="12" s="1"/>
  <c r="G140" i="2"/>
  <c r="B80" i="12" s="1"/>
  <c r="F140" i="2"/>
  <c r="G80" i="12" s="1"/>
  <c r="E140" i="2"/>
  <c r="F80" i="12" s="1"/>
  <c r="D140" i="2"/>
  <c r="E80" i="12" s="1"/>
  <c r="C140" i="2"/>
  <c r="D80" i="12" s="1"/>
  <c r="B140" i="2"/>
  <c r="C80" i="12" s="1"/>
  <c r="G139" i="2"/>
  <c r="B79" i="12" s="1"/>
  <c r="F139" i="2"/>
  <c r="G79" i="12" s="1"/>
  <c r="E139" i="2"/>
  <c r="F79" i="12" s="1"/>
  <c r="D139" i="2"/>
  <c r="E79" i="12" s="1"/>
  <c r="C139" i="2"/>
  <c r="D79" i="12" s="1"/>
  <c r="B139" i="2"/>
  <c r="C79" i="12" s="1"/>
  <c r="G138" i="2"/>
  <c r="B78" i="12" s="1"/>
  <c r="F138" i="2"/>
  <c r="G78" i="12" s="1"/>
  <c r="E138" i="2"/>
  <c r="F78" i="12" s="1"/>
  <c r="D138" i="2"/>
  <c r="E78" i="12" s="1"/>
  <c r="C138" i="2"/>
  <c r="D78" i="12" s="1"/>
  <c r="B138" i="2"/>
  <c r="C78" i="12" s="1"/>
  <c r="G137" i="2"/>
  <c r="B77" i="12" s="1"/>
  <c r="F137" i="2"/>
  <c r="G77" i="12" s="1"/>
  <c r="E137" i="2"/>
  <c r="F77" i="12" s="1"/>
  <c r="D137" i="2"/>
  <c r="E77" i="12" s="1"/>
  <c r="C137" i="2"/>
  <c r="D77" i="12" s="1"/>
  <c r="B137" i="2"/>
  <c r="C77" i="12" s="1"/>
  <c r="G136" i="2"/>
  <c r="B76" i="12" s="1"/>
  <c r="F136" i="2"/>
  <c r="G76" i="12" s="1"/>
  <c r="E136" i="2"/>
  <c r="F76" i="12" s="1"/>
  <c r="D136" i="2"/>
  <c r="E76" i="12" s="1"/>
  <c r="C136" i="2"/>
  <c r="D76" i="12" s="1"/>
  <c r="B136" i="2"/>
  <c r="C76" i="12" s="1"/>
  <c r="G135" i="2"/>
  <c r="B75" i="12" s="1"/>
  <c r="F135" i="2"/>
  <c r="G75" i="12" s="1"/>
  <c r="E135" i="2"/>
  <c r="F75" i="12" s="1"/>
  <c r="D135" i="2"/>
  <c r="E75" i="12" s="1"/>
  <c r="C135" i="2"/>
  <c r="D75" i="12" s="1"/>
  <c r="B135" i="2"/>
  <c r="C75" i="12" s="1"/>
  <c r="G134" i="2"/>
  <c r="B74" i="12" s="1"/>
  <c r="F134" i="2"/>
  <c r="G74" i="12" s="1"/>
  <c r="E134" i="2"/>
  <c r="F74" i="12" s="1"/>
  <c r="D134" i="2"/>
  <c r="E74" i="12" s="1"/>
  <c r="C134" i="2"/>
  <c r="D74" i="12" s="1"/>
  <c r="B134" i="2"/>
  <c r="C74" i="12" s="1"/>
  <c r="G133" i="2"/>
  <c r="B73" i="12" s="1"/>
  <c r="F133" i="2"/>
  <c r="G73" i="12" s="1"/>
  <c r="E133" i="2"/>
  <c r="F73" i="12" s="1"/>
  <c r="D133" i="2"/>
  <c r="E73" i="12" s="1"/>
  <c r="C133" i="2"/>
  <c r="D73" i="12" s="1"/>
  <c r="B133" i="2"/>
  <c r="C73" i="12" s="1"/>
  <c r="G132" i="2"/>
  <c r="B72" i="12" s="1"/>
  <c r="F132" i="2"/>
  <c r="G72" i="12" s="1"/>
  <c r="E132" i="2"/>
  <c r="F72" i="12" s="1"/>
  <c r="D132" i="2"/>
  <c r="E72" i="12" s="1"/>
  <c r="C132" i="2"/>
  <c r="D72" i="12" s="1"/>
  <c r="B132" i="2"/>
  <c r="C72" i="12" s="1"/>
  <c r="G131" i="2"/>
  <c r="B71" i="12" s="1"/>
  <c r="F131" i="2"/>
  <c r="G71" i="12" s="1"/>
  <c r="E131" i="2"/>
  <c r="F71" i="12" s="1"/>
  <c r="D131" i="2"/>
  <c r="E71" i="12" s="1"/>
  <c r="C131" i="2"/>
  <c r="D71" i="12" s="1"/>
  <c r="B131" i="2"/>
  <c r="C71" i="12" s="1"/>
  <c r="G130" i="2"/>
  <c r="B70" i="12" s="1"/>
  <c r="F130" i="2"/>
  <c r="G70" i="12" s="1"/>
  <c r="E130" i="2"/>
  <c r="F70" i="12" s="1"/>
  <c r="D130" i="2"/>
  <c r="E70" i="12" s="1"/>
  <c r="C130" i="2"/>
  <c r="D70" i="12" s="1"/>
  <c r="B130" i="2"/>
  <c r="C70" i="12" s="1"/>
  <c r="G129" i="2"/>
  <c r="B69" i="12" s="1"/>
  <c r="F129" i="2"/>
  <c r="G69" i="12" s="1"/>
  <c r="E129" i="2"/>
  <c r="F69" i="12" s="1"/>
  <c r="D129" i="2"/>
  <c r="E69" i="12" s="1"/>
  <c r="C129" i="2"/>
  <c r="D69" i="12" s="1"/>
  <c r="B129" i="2"/>
  <c r="C69" i="12" s="1"/>
  <c r="G128" i="2"/>
  <c r="B68" i="12" s="1"/>
  <c r="F128" i="2"/>
  <c r="G68" i="12" s="1"/>
  <c r="E128" i="2"/>
  <c r="F68" i="12" s="1"/>
  <c r="D128" i="2"/>
  <c r="E68" i="12" s="1"/>
  <c r="C128" i="2"/>
  <c r="D68" i="12" s="1"/>
  <c r="B128" i="2"/>
  <c r="C68" i="12" s="1"/>
  <c r="G127" i="2"/>
  <c r="B67" i="12" s="1"/>
  <c r="F127" i="2"/>
  <c r="G67" i="12" s="1"/>
  <c r="E127" i="2"/>
  <c r="F67" i="12" s="1"/>
  <c r="D127" i="2"/>
  <c r="E67" i="12" s="1"/>
  <c r="C127" i="2"/>
  <c r="D67" i="12" s="1"/>
  <c r="B127" i="2"/>
  <c r="C67" i="12" s="1"/>
  <c r="G126" i="2"/>
  <c r="B66" i="12" s="1"/>
  <c r="F126" i="2"/>
  <c r="G66" i="12" s="1"/>
  <c r="E126" i="2"/>
  <c r="F66" i="12" s="1"/>
  <c r="D126" i="2"/>
  <c r="E66" i="12" s="1"/>
  <c r="C126" i="2"/>
  <c r="D66" i="12" s="1"/>
  <c r="B126" i="2"/>
  <c r="C66" i="12" s="1"/>
  <c r="G125" i="2"/>
  <c r="B65" i="12" s="1"/>
  <c r="F125" i="2"/>
  <c r="G65" i="12" s="1"/>
  <c r="E125" i="2"/>
  <c r="F65" i="12" s="1"/>
  <c r="D125" i="2"/>
  <c r="E65" i="12" s="1"/>
  <c r="C125" i="2"/>
  <c r="D65" i="12" s="1"/>
  <c r="B125" i="2"/>
  <c r="C65" i="12" s="1"/>
  <c r="G124" i="2"/>
  <c r="B64" i="12" s="1"/>
  <c r="F124" i="2"/>
  <c r="G64" i="12" s="1"/>
  <c r="E124" i="2"/>
  <c r="F64" i="12" s="1"/>
  <c r="D124" i="2"/>
  <c r="E64" i="12" s="1"/>
  <c r="C124" i="2"/>
  <c r="D64" i="12" s="1"/>
  <c r="B124" i="2"/>
  <c r="C64" i="12" s="1"/>
  <c r="G123" i="2"/>
  <c r="B63" i="12" s="1"/>
  <c r="F123" i="2"/>
  <c r="G63" i="12" s="1"/>
  <c r="E123" i="2"/>
  <c r="F63" i="12" s="1"/>
  <c r="D123" i="2"/>
  <c r="E63" i="12" s="1"/>
  <c r="C123" i="2"/>
  <c r="D63" i="12" s="1"/>
  <c r="B123" i="2"/>
  <c r="C63" i="12" s="1"/>
  <c r="G122" i="2"/>
  <c r="B62" i="12" s="1"/>
  <c r="F122" i="2"/>
  <c r="G62" i="12" s="1"/>
  <c r="E122" i="2"/>
  <c r="F62" i="12" s="1"/>
  <c r="D122" i="2"/>
  <c r="E62" i="12" s="1"/>
  <c r="C122" i="2"/>
  <c r="D62" i="12" s="1"/>
  <c r="B122" i="2"/>
  <c r="C62" i="12" s="1"/>
  <c r="G121" i="2"/>
  <c r="B61" i="12" s="1"/>
  <c r="F121" i="2"/>
  <c r="G61" i="12" s="1"/>
  <c r="E121" i="2"/>
  <c r="F61" i="12" s="1"/>
  <c r="D121" i="2"/>
  <c r="E61" i="12" s="1"/>
  <c r="C121" i="2"/>
  <c r="D61" i="12" s="1"/>
  <c r="B121" i="2"/>
  <c r="C61" i="12" s="1"/>
  <c r="G120" i="2"/>
  <c r="B60" i="12" s="1"/>
  <c r="F120" i="2"/>
  <c r="G60" i="12" s="1"/>
  <c r="E120" i="2"/>
  <c r="F60" i="12" s="1"/>
  <c r="D120" i="2"/>
  <c r="E60" i="12" s="1"/>
  <c r="C120" i="2"/>
  <c r="D60" i="12" s="1"/>
  <c r="B120" i="2"/>
  <c r="C60" i="12" s="1"/>
  <c r="G119" i="2"/>
  <c r="B59" i="12" s="1"/>
  <c r="F119" i="2"/>
  <c r="G59" i="12" s="1"/>
  <c r="E119" i="2"/>
  <c r="F59" i="12" s="1"/>
  <c r="D119" i="2"/>
  <c r="E59" i="12" s="1"/>
  <c r="C119" i="2"/>
  <c r="D59" i="12" s="1"/>
  <c r="B119" i="2"/>
  <c r="C59" i="12" s="1"/>
  <c r="G118" i="2"/>
  <c r="B58" i="12" s="1"/>
  <c r="F118" i="2"/>
  <c r="G58" i="12" s="1"/>
  <c r="E118" i="2"/>
  <c r="F58" i="12" s="1"/>
  <c r="D118" i="2"/>
  <c r="E58" i="12" s="1"/>
  <c r="C118" i="2"/>
  <c r="D58" i="12" s="1"/>
  <c r="B118" i="2"/>
  <c r="C58" i="12" s="1"/>
  <c r="G117" i="2"/>
  <c r="B57" i="12" s="1"/>
  <c r="F117" i="2"/>
  <c r="G57" i="12" s="1"/>
  <c r="E117" i="2"/>
  <c r="F57" i="12" s="1"/>
  <c r="D117" i="2"/>
  <c r="E57" i="12" s="1"/>
  <c r="C117" i="2"/>
  <c r="D57" i="12" s="1"/>
  <c r="B117" i="2"/>
  <c r="C57" i="12" s="1"/>
  <c r="G116" i="2"/>
  <c r="B56" i="12" s="1"/>
  <c r="F116" i="2"/>
  <c r="G56" i="12" s="1"/>
  <c r="E116" i="2"/>
  <c r="F56" i="12" s="1"/>
  <c r="D116" i="2"/>
  <c r="E56" i="12" s="1"/>
  <c r="C116" i="2"/>
  <c r="D56" i="12" s="1"/>
  <c r="B116" i="2"/>
  <c r="C56" i="12" s="1"/>
  <c r="F93" i="2"/>
  <c r="G50" i="12" s="1"/>
  <c r="E93" i="2"/>
  <c r="F50" i="12" s="1"/>
  <c r="D93" i="2"/>
  <c r="E50" i="12" s="1"/>
  <c r="C93" i="2"/>
  <c r="D50" i="12" s="1"/>
  <c r="B93" i="2"/>
  <c r="C50" i="12" s="1"/>
  <c r="F87" i="2"/>
  <c r="G19" i="13" s="1"/>
  <c r="E87" i="2"/>
  <c r="F19" i="13" s="1"/>
  <c r="D87" i="2"/>
  <c r="E19" i="13" s="1"/>
  <c r="C87" i="2"/>
  <c r="D19" i="13" s="1"/>
  <c r="B87" i="2"/>
  <c r="C19" i="13" s="1"/>
  <c r="F86" i="2"/>
  <c r="G35" i="12" s="1"/>
  <c r="E86" i="2"/>
  <c r="F35" i="12" s="1"/>
  <c r="D86" i="2"/>
  <c r="E35" i="12" s="1"/>
  <c r="C86" i="2"/>
  <c r="D35" i="12" s="1"/>
  <c r="B86" i="2"/>
  <c r="C35" i="12" s="1"/>
  <c r="F83" i="2"/>
  <c r="G10" i="18" s="1"/>
  <c r="E83" i="2"/>
  <c r="F10" i="18" s="1"/>
  <c r="D83" i="2"/>
  <c r="E10" i="18" s="1"/>
  <c r="C83" i="2"/>
  <c r="D10" i="18" s="1"/>
  <c r="B83" i="2"/>
  <c r="C10" i="18" s="1"/>
  <c r="F81" i="2"/>
  <c r="G17" i="12" s="1"/>
  <c r="E81" i="2"/>
  <c r="F17" i="12" s="1"/>
  <c r="D81" i="2"/>
  <c r="E17" i="12" s="1"/>
  <c r="C81" i="2"/>
  <c r="D17" i="12" s="1"/>
  <c r="B81" i="2"/>
  <c r="C17" i="12" s="1"/>
  <c r="F80" i="2"/>
  <c r="G39" i="12" s="1"/>
  <c r="E80" i="2"/>
  <c r="F39" i="12" s="1"/>
  <c r="D80" i="2"/>
  <c r="E39" i="12" s="1"/>
  <c r="C80" i="2"/>
  <c r="D39" i="12" s="1"/>
  <c r="B80" i="2"/>
  <c r="C39" i="12" s="1"/>
  <c r="F79" i="2"/>
  <c r="G25" i="12" s="1"/>
  <c r="E79" i="2"/>
  <c r="F25" i="12" s="1"/>
  <c r="D79" i="2"/>
  <c r="E25" i="12" s="1"/>
  <c r="C79" i="2"/>
  <c r="D25" i="12" s="1"/>
  <c r="B79" i="2"/>
  <c r="C25" i="12" s="1"/>
  <c r="F78" i="2"/>
  <c r="G45" i="12" s="1"/>
  <c r="E78" i="2"/>
  <c r="F45" i="12" s="1"/>
  <c r="D78" i="2"/>
  <c r="E45" i="12" s="1"/>
  <c r="C78" i="2"/>
  <c r="D45" i="12" s="1"/>
  <c r="B78" i="2"/>
  <c r="C45" i="12" s="1"/>
  <c r="F69" i="2"/>
  <c r="G7" i="14" s="1"/>
  <c r="E69" i="2"/>
  <c r="F7" i="14" s="1"/>
  <c r="D69" i="2"/>
  <c r="E7" i="14" s="1"/>
  <c r="C69" i="2"/>
  <c r="D7" i="14" s="1"/>
  <c r="B69" i="2"/>
  <c r="C7" i="14" s="1"/>
  <c r="F65" i="2"/>
  <c r="G20" i="13" s="1"/>
  <c r="E65" i="2"/>
  <c r="F20" i="13" s="1"/>
  <c r="D65" i="2"/>
  <c r="E20" i="13" s="1"/>
  <c r="C65" i="2"/>
  <c r="D20" i="13" s="1"/>
  <c r="B65" i="2"/>
  <c r="C20" i="13" s="1"/>
  <c r="F62" i="2"/>
  <c r="G13" i="13" s="1"/>
  <c r="E62" i="2"/>
  <c r="F13" i="13" s="1"/>
  <c r="D62" i="2"/>
  <c r="E13" i="13" s="1"/>
  <c r="C62" i="2"/>
  <c r="D13" i="13" s="1"/>
  <c r="B62" i="2"/>
  <c r="C13" i="13" s="1"/>
  <c r="F61" i="2"/>
  <c r="G6" i="12" s="1"/>
  <c r="E61" i="2"/>
  <c r="F6" i="12" s="1"/>
  <c r="D61" i="2"/>
  <c r="E6" i="12" s="1"/>
  <c r="C61" i="2"/>
  <c r="D6" i="12" s="1"/>
  <c r="B61" i="2"/>
  <c r="C6" i="12" s="1"/>
  <c r="F59" i="2"/>
  <c r="G38" i="12" s="1"/>
  <c r="E59" i="2"/>
  <c r="F38" i="12" s="1"/>
  <c r="D59" i="2"/>
  <c r="E38" i="12" s="1"/>
  <c r="C59" i="2"/>
  <c r="D38" i="12" s="1"/>
  <c r="B59" i="2"/>
  <c r="C38" i="12" s="1"/>
  <c r="F58" i="2"/>
  <c r="G5" i="15" s="1"/>
  <c r="E58" i="2"/>
  <c r="F5" i="15" s="1"/>
  <c r="D58" i="2"/>
  <c r="E5" i="15" s="1"/>
  <c r="C58" i="2"/>
  <c r="D5" i="15" s="1"/>
  <c r="B58" i="2"/>
  <c r="C5" i="15" s="1"/>
  <c r="F57" i="2"/>
  <c r="G11" i="18" s="1"/>
  <c r="E57" i="2"/>
  <c r="F11" i="18" s="1"/>
  <c r="D57" i="2"/>
  <c r="E11" i="18" s="1"/>
  <c r="C57" i="2"/>
  <c r="D11" i="18" s="1"/>
  <c r="B57" i="2"/>
  <c r="C11" i="18" s="1"/>
  <c r="F56" i="2"/>
  <c r="G7" i="12" s="1"/>
  <c r="E56" i="2"/>
  <c r="F7" i="12" s="1"/>
  <c r="D56" i="2"/>
  <c r="E7" i="12" s="1"/>
  <c r="C56" i="2"/>
  <c r="D7" i="12" s="1"/>
  <c r="B56" i="2"/>
  <c r="C7" i="12" s="1"/>
  <c r="F50" i="2"/>
  <c r="G29" i="12" s="1"/>
  <c r="E50" i="2"/>
  <c r="F29" i="12" s="1"/>
  <c r="D50" i="2"/>
  <c r="E29" i="12" s="1"/>
  <c r="C50" i="2"/>
  <c r="D29" i="12" s="1"/>
  <c r="B50" i="2"/>
  <c r="C29" i="12" s="1"/>
  <c r="F49" i="2"/>
  <c r="G8" i="17" s="1"/>
  <c r="E49" i="2"/>
  <c r="F8" i="17" s="1"/>
  <c r="D49" i="2"/>
  <c r="E8" i="17" s="1"/>
  <c r="C49" i="2"/>
  <c r="D8" i="17" s="1"/>
  <c r="B49" i="2"/>
  <c r="C8" i="17" s="1"/>
  <c r="F47" i="2"/>
  <c r="G44" i="12" s="1"/>
  <c r="E47" i="2"/>
  <c r="F44" i="12" s="1"/>
  <c r="D47" i="2"/>
  <c r="E44" i="12" s="1"/>
  <c r="C47" i="2"/>
  <c r="D44" i="12" s="1"/>
  <c r="B47" i="2"/>
  <c r="C44" i="12" s="1"/>
  <c r="F43" i="2"/>
  <c r="G34" i="12" s="1"/>
  <c r="E43" i="2"/>
  <c r="F34" i="12" s="1"/>
  <c r="D43" i="2"/>
  <c r="E34" i="12" s="1"/>
  <c r="C43" i="2"/>
  <c r="D34" i="12" s="1"/>
  <c r="B43" i="2"/>
  <c r="C34" i="12" s="1"/>
  <c r="F42" i="2"/>
  <c r="G8" i="18" s="1"/>
  <c r="E42" i="2"/>
  <c r="F8" i="18" s="1"/>
  <c r="D42" i="2"/>
  <c r="E8" i="18" s="1"/>
  <c r="C42" i="2"/>
  <c r="D8" i="18" s="1"/>
  <c r="B42" i="2"/>
  <c r="C8" i="18" s="1"/>
  <c r="F25" i="2"/>
  <c r="G41" i="12" s="1"/>
  <c r="E25" i="2"/>
  <c r="F41" i="12" s="1"/>
  <c r="D25" i="2"/>
  <c r="E41" i="12" s="1"/>
  <c r="C25" i="2"/>
  <c r="D41" i="12" s="1"/>
  <c r="B25" i="2"/>
  <c r="C41" i="12" s="1"/>
  <c r="F23" i="2"/>
  <c r="G36" i="12" s="1"/>
  <c r="E23" i="2"/>
  <c r="F36" i="12" s="1"/>
  <c r="D23" i="2"/>
  <c r="E36" i="12" s="1"/>
  <c r="C23" i="2"/>
  <c r="D36" i="12" s="1"/>
  <c r="B23" i="2"/>
  <c r="C36" i="12" s="1"/>
  <c r="F22" i="2"/>
  <c r="G10" i="13" s="1"/>
  <c r="E22" i="2"/>
  <c r="F10" i="13" s="1"/>
  <c r="D22" i="2"/>
  <c r="E10" i="13" s="1"/>
  <c r="C22" i="2"/>
  <c r="D10" i="13" s="1"/>
  <c r="B22" i="2"/>
  <c r="C10" i="13" s="1"/>
  <c r="F17" i="2"/>
  <c r="G16" i="13" s="1"/>
  <c r="E17" i="2"/>
  <c r="F16" i="13" s="1"/>
  <c r="D17" i="2"/>
  <c r="E16" i="13" s="1"/>
  <c r="C17" i="2"/>
  <c r="D16" i="13" s="1"/>
  <c r="B17" i="2"/>
  <c r="C16" i="13" s="1"/>
  <c r="F13" i="2"/>
  <c r="G14" i="12" s="1"/>
  <c r="E13" i="2"/>
  <c r="F14" i="12" s="1"/>
  <c r="D13" i="2"/>
  <c r="E14" i="12" s="1"/>
  <c r="C13" i="2"/>
  <c r="D14" i="12" s="1"/>
  <c r="B13" i="2"/>
  <c r="C14" i="12" s="1"/>
  <c r="F10" i="2"/>
  <c r="G5" i="17" s="1"/>
  <c r="E10" i="2"/>
  <c r="F5" i="17" s="1"/>
  <c r="D10" i="2"/>
  <c r="E5" i="17" s="1"/>
  <c r="C10" i="2"/>
  <c r="D5" i="17" s="1"/>
  <c r="B10" i="2"/>
  <c r="C5" i="17" s="1"/>
  <c r="F9" i="2"/>
  <c r="G8" i="12" s="1"/>
  <c r="E9" i="2"/>
  <c r="F8" i="12" s="1"/>
  <c r="D9" i="2"/>
  <c r="E8" i="12" s="1"/>
  <c r="C9" i="2"/>
  <c r="D8" i="12" s="1"/>
  <c r="B9" i="2"/>
  <c r="C8" i="12" s="1"/>
  <c r="F8" i="2"/>
  <c r="G16" i="14" s="1"/>
  <c r="E8" i="2"/>
  <c r="F16" i="14" s="1"/>
  <c r="D8" i="2"/>
  <c r="E16" i="14" s="1"/>
  <c r="C8" i="2"/>
  <c r="D16" i="14" s="1"/>
  <c r="B8" i="2"/>
  <c r="C16" i="14" s="1"/>
  <c r="F82" i="2"/>
  <c r="G11" i="17" s="1"/>
  <c r="E82" i="2"/>
  <c r="F11" i="17" s="1"/>
  <c r="D82" i="2"/>
  <c r="E11" i="17" s="1"/>
  <c r="C82" i="2"/>
  <c r="D11" i="17" s="1"/>
  <c r="B82" i="2"/>
  <c r="C11" i="17" s="1"/>
  <c r="F7" i="2"/>
  <c r="G40" i="12" s="1"/>
  <c r="E7" i="2"/>
  <c r="F40" i="12" s="1"/>
  <c r="D7" i="2"/>
  <c r="E40" i="12" s="1"/>
  <c r="C7" i="2"/>
  <c r="D40" i="12" s="1"/>
  <c r="B7" i="2"/>
  <c r="C40" i="12" s="1"/>
  <c r="F6" i="2"/>
  <c r="G33" i="12" s="1"/>
  <c r="E6" i="2"/>
  <c r="F33" i="12" s="1"/>
  <c r="D6" i="2"/>
  <c r="E33" i="12" s="1"/>
  <c r="C6" i="2"/>
  <c r="D33" i="12" s="1"/>
  <c r="B6" i="2"/>
  <c r="C33" i="12" s="1"/>
  <c r="F5" i="2"/>
  <c r="G48" i="12" s="1"/>
  <c r="E5" i="2"/>
  <c r="F48" i="12" s="1"/>
  <c r="D5" i="2"/>
  <c r="E48" i="12" s="1"/>
  <c r="C5" i="2"/>
  <c r="D48" i="12" s="1"/>
  <c r="B5" i="2"/>
  <c r="C48" i="12" s="1"/>
  <c r="F111" i="2"/>
  <c r="G51" i="12" s="1"/>
  <c r="E111" i="2"/>
  <c r="F51" i="12" s="1"/>
  <c r="D111" i="2"/>
  <c r="E51" i="12" s="1"/>
  <c r="C111" i="2"/>
  <c r="D51" i="12" s="1"/>
  <c r="B111" i="2"/>
  <c r="C51" i="12" s="1"/>
  <c r="F27" i="2"/>
  <c r="G6" i="14" s="1"/>
  <c r="E27" i="2"/>
  <c r="F6" i="14" s="1"/>
  <c r="D27" i="2"/>
  <c r="E6" i="14" s="1"/>
  <c r="C27" i="2"/>
  <c r="D6" i="14" s="1"/>
  <c r="B27" i="2"/>
  <c r="C6" i="14" s="1"/>
  <c r="A6" s="1"/>
  <c r="A7" s="1"/>
  <c r="A8" s="1"/>
  <c r="A9" s="1"/>
  <c r="A10" s="1"/>
  <c r="A11" s="1"/>
  <c r="A12" s="1"/>
  <c r="A13" s="1"/>
  <c r="A14" s="1"/>
  <c r="A15" s="1"/>
  <c r="A16" s="1"/>
  <c r="A17" s="1"/>
  <c r="F31" i="2"/>
  <c r="G26" i="12" s="1"/>
  <c r="E31" i="2"/>
  <c r="F26" i="12" s="1"/>
  <c r="D31" i="2"/>
  <c r="E26" i="12" s="1"/>
  <c r="C31" i="2"/>
  <c r="D26" i="12" s="1"/>
  <c r="B31" i="2"/>
  <c r="C26" i="12" s="1"/>
  <c r="F18" i="2"/>
  <c r="G7" i="13" s="1"/>
  <c r="E18" i="2"/>
  <c r="F7" i="13" s="1"/>
  <c r="D18" i="2"/>
  <c r="E7" i="13" s="1"/>
  <c r="C18" i="2"/>
  <c r="D7" i="13" s="1"/>
  <c r="B18" i="2"/>
  <c r="C7" i="13" s="1"/>
  <c r="A7" s="1"/>
  <c r="A8" s="1"/>
  <c r="F48" i="2"/>
  <c r="G46" i="12" s="1"/>
  <c r="E48" i="2"/>
  <c r="F46" i="12" s="1"/>
  <c r="D48" i="2"/>
  <c r="E46" i="12" s="1"/>
  <c r="C48" i="2"/>
  <c r="D46" i="12" s="1"/>
  <c r="B48" i="2"/>
  <c r="C46" i="12" s="1"/>
  <c r="F70" i="2"/>
  <c r="G6" i="13" s="1"/>
  <c r="E70" i="2"/>
  <c r="F6" i="13" s="1"/>
  <c r="D70" i="2"/>
  <c r="E6" i="13" s="1"/>
  <c r="C70" i="2"/>
  <c r="D6" i="13" s="1"/>
  <c r="B70" i="2"/>
  <c r="C6" i="13" s="1"/>
  <c r="F34" i="2"/>
  <c r="G11" i="14" s="1"/>
  <c r="E34" i="2"/>
  <c r="F11" i="14" s="1"/>
  <c r="D34" i="2"/>
  <c r="E11" i="14" s="1"/>
  <c r="C34" i="2"/>
  <c r="D11" i="14" s="1"/>
  <c r="B34" i="2"/>
  <c r="C11" i="14" s="1"/>
  <c r="F36" i="2"/>
  <c r="G27" i="12" s="1"/>
  <c r="E36" i="2"/>
  <c r="F27" i="12" s="1"/>
  <c r="D36" i="2"/>
  <c r="E27" i="12" s="1"/>
  <c r="C36" i="2"/>
  <c r="D27" i="12" s="1"/>
  <c r="B36" i="2"/>
  <c r="C27" i="12" s="1"/>
  <c r="F103" i="2"/>
  <c r="G10" i="14" s="1"/>
  <c r="E103" i="2"/>
  <c r="F10" i="14" s="1"/>
  <c r="D103" i="2"/>
  <c r="E10" i="14" s="1"/>
  <c r="C103" i="2"/>
  <c r="D10" i="14" s="1"/>
  <c r="B103" i="2"/>
  <c r="C10" i="14" s="1"/>
  <c r="F74" i="2"/>
  <c r="G19" i="12" s="1"/>
  <c r="E74" i="2"/>
  <c r="F19" i="12" s="1"/>
  <c r="D74" i="2"/>
  <c r="E19" i="12" s="1"/>
  <c r="C74" i="2"/>
  <c r="D19" i="12" s="1"/>
  <c r="B74" i="2"/>
  <c r="C19" i="12" s="1"/>
  <c r="F51" i="2"/>
  <c r="G5" i="14" s="1"/>
  <c r="E51" i="2"/>
  <c r="F5" i="14" s="1"/>
  <c r="D51" i="2"/>
  <c r="E5" i="14" s="1"/>
  <c r="C51" i="2"/>
  <c r="D5" i="14" s="1"/>
  <c r="B51" i="2"/>
  <c r="C5" i="14" s="1"/>
  <c r="F24" i="2"/>
  <c r="G9" i="17" s="1"/>
  <c r="E24" i="2"/>
  <c r="F9" i="17" s="1"/>
  <c r="D24" i="2"/>
  <c r="E9" i="17" s="1"/>
  <c r="C24" i="2"/>
  <c r="D9" i="17" s="1"/>
  <c r="B24" i="2"/>
  <c r="C9" i="17" s="1"/>
  <c r="F63" i="2"/>
  <c r="G9" i="18" s="1"/>
  <c r="E63" i="2"/>
  <c r="F9" i="18" s="1"/>
  <c r="D63" i="2"/>
  <c r="E9" i="18" s="1"/>
  <c r="C63" i="2"/>
  <c r="D9" i="18" s="1"/>
  <c r="B63" i="2"/>
  <c r="C9" i="18" s="1"/>
  <c r="F30" i="2"/>
  <c r="G6" i="17" s="1"/>
  <c r="E30" i="2"/>
  <c r="F6" i="17" s="1"/>
  <c r="D30" i="2"/>
  <c r="E6" i="17" s="1"/>
  <c r="C30" i="2"/>
  <c r="D6" i="17" s="1"/>
  <c r="B30" i="2"/>
  <c r="C6" i="17" s="1"/>
  <c r="A6" s="1"/>
  <c r="A7" s="1"/>
  <c r="A8" s="1"/>
  <c r="A9" s="1"/>
  <c r="A10" s="1"/>
  <c r="A11" s="1"/>
  <c r="F97" i="2"/>
  <c r="G18" i="12" s="1"/>
  <c r="E97" i="2"/>
  <c r="F18" i="12" s="1"/>
  <c r="D97" i="2"/>
  <c r="E18" i="12" s="1"/>
  <c r="C97" i="2"/>
  <c r="D18" i="12" s="1"/>
  <c r="B97" i="2"/>
  <c r="C18" i="12" s="1"/>
  <c r="F114" i="2"/>
  <c r="G54" i="12" s="1"/>
  <c r="E114" i="2"/>
  <c r="F54" i="12" s="1"/>
  <c r="D114" i="2"/>
  <c r="E54" i="12" s="1"/>
  <c r="C114" i="2"/>
  <c r="D54" i="12" s="1"/>
  <c r="B114" i="2"/>
  <c r="C54" i="12" s="1"/>
  <c r="F64" i="2"/>
  <c r="G23" i="12" s="1"/>
  <c r="E64" i="2"/>
  <c r="F23" i="12" s="1"/>
  <c r="D64" i="2"/>
  <c r="E23" i="12" s="1"/>
  <c r="C64" i="2"/>
  <c r="D23" i="12" s="1"/>
  <c r="B64" i="2"/>
  <c r="C23" i="12" s="1"/>
  <c r="F104" i="2"/>
  <c r="E104"/>
  <c r="D104"/>
  <c r="C104"/>
  <c r="B104"/>
  <c r="F107"/>
  <c r="E107"/>
  <c r="D107"/>
  <c r="C107"/>
  <c r="B107"/>
  <c r="F94"/>
  <c r="G5" i="13" s="1"/>
  <c r="E94" i="2"/>
  <c r="F5" i="13" s="1"/>
  <c r="D94" i="2"/>
  <c r="E5" i="13" s="1"/>
  <c r="C94" i="2"/>
  <c r="D5" i="13" s="1"/>
  <c r="B94" i="2"/>
  <c r="C5" i="13" s="1"/>
  <c r="F67" i="2"/>
  <c r="G9" i="12" s="1"/>
  <c r="E67" i="2"/>
  <c r="F9" i="12" s="1"/>
  <c r="D67" i="2"/>
  <c r="E9" i="12" s="1"/>
  <c r="C67" i="2"/>
  <c r="D9" i="12" s="1"/>
  <c r="B67" i="2"/>
  <c r="C9" i="12" s="1"/>
  <c r="F102" i="2"/>
  <c r="G17" i="13" s="1"/>
  <c r="E102" i="2"/>
  <c r="F17" i="13" s="1"/>
  <c r="D102" i="2"/>
  <c r="E17" i="13" s="1"/>
  <c r="C102" i="2"/>
  <c r="D17" i="13" s="1"/>
  <c r="B102" i="2"/>
  <c r="C17" i="13" s="1"/>
  <c r="F52" i="2"/>
  <c r="G8" i="14" s="1"/>
  <c r="E52" i="2"/>
  <c r="F8" i="14" s="1"/>
  <c r="D52" i="2"/>
  <c r="E8" i="14" s="1"/>
  <c r="C52" i="2"/>
  <c r="D8" i="14" s="1"/>
  <c r="B52" i="2"/>
  <c r="C8" i="14" s="1"/>
  <c r="F76" i="2"/>
  <c r="G18" i="13" s="1"/>
  <c r="E76" i="2"/>
  <c r="F18" i="13" s="1"/>
  <c r="D76" i="2"/>
  <c r="E18" i="13" s="1"/>
  <c r="C76" i="2"/>
  <c r="D18" i="13" s="1"/>
  <c r="B76" i="2"/>
  <c r="C18" i="13" s="1"/>
  <c r="F38" i="2"/>
  <c r="G7" i="15" s="1"/>
  <c r="E38" i="2"/>
  <c r="F7" i="15" s="1"/>
  <c r="D38" i="2"/>
  <c r="E7" i="15" s="1"/>
  <c r="C38" i="2"/>
  <c r="D7" i="15" s="1"/>
  <c r="B38" i="2"/>
  <c r="C7" i="15" s="1"/>
  <c r="F108" i="2"/>
  <c r="E108"/>
  <c r="D108"/>
  <c r="C108"/>
  <c r="B108"/>
  <c r="F60"/>
  <c r="G9" i="14" s="1"/>
  <c r="E60" i="2"/>
  <c r="F9" i="14" s="1"/>
  <c r="D60" i="2"/>
  <c r="E9" i="14" s="1"/>
  <c r="C60" i="2"/>
  <c r="D9" i="14" s="1"/>
  <c r="B60" i="2"/>
  <c r="C9" i="14" s="1"/>
  <c r="F45" i="2"/>
  <c r="G49" i="12" s="1"/>
  <c r="E45" i="2"/>
  <c r="F49" i="12" s="1"/>
  <c r="D45" i="2"/>
  <c r="E49" i="12" s="1"/>
  <c r="C45" i="2"/>
  <c r="D49" i="12" s="1"/>
  <c r="B45" i="2"/>
  <c r="C49" i="12" s="1"/>
  <c r="F15" i="2"/>
  <c r="G5" i="19" s="1"/>
  <c r="E15" i="2"/>
  <c r="F5" i="19" s="1"/>
  <c r="D15" i="2"/>
  <c r="E5" i="19" s="1"/>
  <c r="C15" i="2"/>
  <c r="D5" i="19" s="1"/>
  <c r="B15" i="2"/>
  <c r="C5" i="19" s="1"/>
  <c r="F105" i="2"/>
  <c r="E105"/>
  <c r="D105"/>
  <c r="C105"/>
  <c r="B105"/>
  <c r="F29"/>
  <c r="G12" i="13" s="1"/>
  <c r="E29" i="2"/>
  <c r="F12" i="13" s="1"/>
  <c r="D29" i="2"/>
  <c r="E12" i="13" s="1"/>
  <c r="C29" i="2"/>
  <c r="D12" i="13" s="1"/>
  <c r="B29" i="2"/>
  <c r="C12" i="13" s="1"/>
  <c r="F28" i="2"/>
  <c r="G21" i="13" s="1"/>
  <c r="E28" i="2"/>
  <c r="F21" i="13" s="1"/>
  <c r="D28" i="2"/>
  <c r="E21" i="13" s="1"/>
  <c r="C28" i="2"/>
  <c r="D21" i="13" s="1"/>
  <c r="B28" i="2"/>
  <c r="C21" i="13" s="1"/>
  <c r="F46" i="2"/>
  <c r="G11" i="12" s="1"/>
  <c r="E46" i="2"/>
  <c r="F11" i="12" s="1"/>
  <c r="D46" i="2"/>
  <c r="E11" i="12" s="1"/>
  <c r="C46" i="2"/>
  <c r="D11" i="12" s="1"/>
  <c r="B46" i="2"/>
  <c r="C11" i="12" s="1"/>
  <c r="F26" i="2"/>
  <c r="G13" i="14" s="1"/>
  <c r="E26" i="2"/>
  <c r="F13" i="14" s="1"/>
  <c r="D26" i="2"/>
  <c r="E13" i="14" s="1"/>
  <c r="C26" i="2"/>
  <c r="D13" i="14" s="1"/>
  <c r="B26" i="2"/>
  <c r="C13" i="14" s="1"/>
  <c r="F71" i="2"/>
  <c r="G7" i="17" s="1"/>
  <c r="E71" i="2"/>
  <c r="F7" i="17" s="1"/>
  <c r="D71" i="2"/>
  <c r="E7" i="17" s="1"/>
  <c r="C71" i="2"/>
  <c r="D7" i="17" s="1"/>
  <c r="B71" i="2"/>
  <c r="C7" i="17" s="1"/>
  <c r="F99" i="2"/>
  <c r="G16" i="12" s="1"/>
  <c r="E99" i="2"/>
  <c r="F16" i="12" s="1"/>
  <c r="D99" i="2"/>
  <c r="E16" i="12" s="1"/>
  <c r="C99" i="2"/>
  <c r="D16" i="12" s="1"/>
  <c r="B99" i="2"/>
  <c r="C16" i="12" s="1"/>
  <c r="F115" i="2"/>
  <c r="G55" i="12" s="1"/>
  <c r="E115" i="2"/>
  <c r="F55" i="12" s="1"/>
  <c r="D115" i="2"/>
  <c r="E55" i="12" s="1"/>
  <c r="C115" i="2"/>
  <c r="D55" i="12" s="1"/>
  <c r="B115" i="2"/>
  <c r="C55" i="12" s="1"/>
  <c r="F113" i="2"/>
  <c r="G53" i="12" s="1"/>
  <c r="E113" i="2"/>
  <c r="F53" i="12" s="1"/>
  <c r="D113" i="2"/>
  <c r="E53" i="12" s="1"/>
  <c r="C113" i="2"/>
  <c r="D53" i="12" s="1"/>
  <c r="B113" i="2"/>
  <c r="C53" i="12" s="1"/>
  <c r="F84" i="2"/>
  <c r="G31" i="12" s="1"/>
  <c r="E84" i="2"/>
  <c r="F31" i="12" s="1"/>
  <c r="D84" i="2"/>
  <c r="E31" i="12" s="1"/>
  <c r="C84" i="2"/>
  <c r="D31" i="12" s="1"/>
  <c r="B84" i="2"/>
  <c r="C31" i="12" s="1"/>
  <c r="F91" i="2"/>
  <c r="G22" i="13" s="1"/>
  <c r="E91" i="2"/>
  <c r="F22" i="13" s="1"/>
  <c r="D91" i="2"/>
  <c r="E22" i="13" s="1"/>
  <c r="C91" i="2"/>
  <c r="D22" i="13" s="1"/>
  <c r="B91" i="2"/>
  <c r="C22" i="13" s="1"/>
  <c r="F100" i="2"/>
  <c r="G11" i="13" s="1"/>
  <c r="E100" i="2"/>
  <c r="F11" i="13" s="1"/>
  <c r="D100" i="2"/>
  <c r="E11" i="13" s="1"/>
  <c r="C100" i="2"/>
  <c r="D11" i="13" s="1"/>
  <c r="B100" i="2"/>
  <c r="C11" i="13" s="1"/>
  <c r="F11" i="2"/>
  <c r="G7" i="18" s="1"/>
  <c r="E11" i="2"/>
  <c r="F7" i="18" s="1"/>
  <c r="D11" i="2"/>
  <c r="E7" i="18" s="1"/>
  <c r="C11" i="2"/>
  <c r="D7" i="18" s="1"/>
  <c r="B11" i="2"/>
  <c r="C7" i="18" s="1"/>
  <c r="F73" i="2"/>
  <c r="G21" i="12" s="1"/>
  <c r="E73" i="2"/>
  <c r="F21" i="12" s="1"/>
  <c r="D73" i="2"/>
  <c r="E21" i="12" s="1"/>
  <c r="C73" i="2"/>
  <c r="D21" i="12" s="1"/>
  <c r="B73" i="2"/>
  <c r="C21" i="12" s="1"/>
  <c r="F19" i="2"/>
  <c r="G24" i="12" s="1"/>
  <c r="E19" i="2"/>
  <c r="F24" i="12" s="1"/>
  <c r="D19" i="2"/>
  <c r="E24" i="12" s="1"/>
  <c r="C19" i="2"/>
  <c r="D24" i="12" s="1"/>
  <c r="B19" i="2"/>
  <c r="C24" i="12" s="1"/>
  <c r="F89" i="2"/>
  <c r="G10" i="17" s="1"/>
  <c r="E89" i="2"/>
  <c r="F10" i="17" s="1"/>
  <c r="D89" i="2"/>
  <c r="E10" i="17" s="1"/>
  <c r="C89" i="2"/>
  <c r="D10" i="17" s="1"/>
  <c r="B89" i="2"/>
  <c r="C10" i="17" s="1"/>
  <c r="F92" i="2"/>
  <c r="G15" i="14" s="1"/>
  <c r="E92" i="2"/>
  <c r="F15" i="14" s="1"/>
  <c r="D92" i="2"/>
  <c r="E15" i="14" s="1"/>
  <c r="C92" i="2"/>
  <c r="D15" i="14" s="1"/>
  <c r="B92" i="2"/>
  <c r="C15" i="14" s="1"/>
  <c r="F90" i="2"/>
  <c r="G20" i="12" s="1"/>
  <c r="E90" i="2"/>
  <c r="F20" i="12" s="1"/>
  <c r="D90" i="2"/>
  <c r="E20" i="12" s="1"/>
  <c r="C90" i="2"/>
  <c r="D20" i="12" s="1"/>
  <c r="B90" i="2"/>
  <c r="C20" i="12" s="1"/>
  <c r="F101" i="2"/>
  <c r="G23" i="13" s="1"/>
  <c r="E101" i="2"/>
  <c r="F23" i="13" s="1"/>
  <c r="D101" i="2"/>
  <c r="E23" i="13" s="1"/>
  <c r="C101" i="2"/>
  <c r="D23" i="13" s="1"/>
  <c r="B101" i="2"/>
  <c r="C23" i="13" s="1"/>
  <c r="F72" i="2"/>
  <c r="G15" i="13" s="1"/>
  <c r="E72" i="2"/>
  <c r="F15" i="13" s="1"/>
  <c r="D72" i="2"/>
  <c r="E15" i="13" s="1"/>
  <c r="C72" i="2"/>
  <c r="D15" i="13" s="1"/>
  <c r="B72" i="2"/>
  <c r="C15" i="13" s="1"/>
  <c r="F16" i="2"/>
  <c r="G6" i="15" s="1"/>
  <c r="E16" i="2"/>
  <c r="F6" i="15" s="1"/>
  <c r="D16" i="2"/>
  <c r="E6" i="15" s="1"/>
  <c r="C16" i="2"/>
  <c r="D6" i="15" s="1"/>
  <c r="B16" i="2"/>
  <c r="C6" i="15" s="1"/>
  <c r="A6" s="1"/>
  <c r="A7" s="1"/>
  <c r="F53" i="2"/>
  <c r="G42" i="12" s="1"/>
  <c r="E53" i="2"/>
  <c r="F42" i="12" s="1"/>
  <c r="D53" i="2"/>
  <c r="E42" i="12" s="1"/>
  <c r="C53" i="2"/>
  <c r="D42" i="12" s="1"/>
  <c r="B53" i="2"/>
  <c r="C42" i="12" s="1"/>
  <c r="F54" i="2"/>
  <c r="G43" i="12" s="1"/>
  <c r="E54" i="2"/>
  <c r="F43" i="12" s="1"/>
  <c r="D54" i="2"/>
  <c r="E43" i="12" s="1"/>
  <c r="C54" i="2"/>
  <c r="D43" i="12" s="1"/>
  <c r="B54" i="2"/>
  <c r="C43" i="12" s="1"/>
  <c r="F14" i="2"/>
  <c r="G6" i="16" s="1"/>
  <c r="E14" i="2"/>
  <c r="F6" i="16" s="1"/>
  <c r="D14" i="2"/>
  <c r="E6" i="16" s="1"/>
  <c r="C14" i="2"/>
  <c r="D6" i="16" s="1"/>
  <c r="B14" i="2"/>
  <c r="C6" i="16" s="1"/>
  <c r="A6" s="1"/>
  <c r="F88" i="2"/>
  <c r="G15" i="12" s="1"/>
  <c r="E88" i="2"/>
  <c r="F15" i="12" s="1"/>
  <c r="D88" i="2"/>
  <c r="E15" i="12" s="1"/>
  <c r="C88" i="2"/>
  <c r="D15" i="12" s="1"/>
  <c r="B88" i="2"/>
  <c r="C15" i="12" s="1"/>
  <c r="F32" i="2"/>
  <c r="G5" i="12" s="1"/>
  <c r="E32" i="2"/>
  <c r="F5" i="12" s="1"/>
  <c r="D32" i="2"/>
  <c r="E5" i="12" s="1"/>
  <c r="C32" i="2"/>
  <c r="D5" i="12" s="1"/>
  <c r="B32" i="2"/>
  <c r="C5" i="12" s="1"/>
  <c r="F12" i="2"/>
  <c r="G5" i="16" s="1"/>
  <c r="E12" i="2"/>
  <c r="F5" i="16" s="1"/>
  <c r="D12" i="2"/>
  <c r="E5" i="16" s="1"/>
  <c r="C12" i="2"/>
  <c r="D5" i="16" s="1"/>
  <c r="B12" i="2"/>
  <c r="C5" i="16" s="1"/>
  <c r="F77" i="2"/>
  <c r="G12" i="12" s="1"/>
  <c r="E77" i="2"/>
  <c r="F12" i="12" s="1"/>
  <c r="D77" i="2"/>
  <c r="E12" i="12" s="1"/>
  <c r="C77" i="2"/>
  <c r="D12" i="12" s="1"/>
  <c r="B77" i="2"/>
  <c r="C12" i="12" s="1"/>
  <c r="F98" i="2"/>
  <c r="G14" i="13" s="1"/>
  <c r="E98" i="2"/>
  <c r="F14" i="13" s="1"/>
  <c r="D98" i="2"/>
  <c r="E14" i="13" s="1"/>
  <c r="C98" i="2"/>
  <c r="D14" i="13" s="1"/>
  <c r="B98" i="2"/>
  <c r="C14" i="13" s="1"/>
  <c r="F85" i="2"/>
  <c r="G30" i="12" s="1"/>
  <c r="E85" i="2"/>
  <c r="F30" i="12" s="1"/>
  <c r="D85" i="2"/>
  <c r="E30" i="12" s="1"/>
  <c r="C85" i="2"/>
  <c r="D30" i="12" s="1"/>
  <c r="B85" i="2"/>
  <c r="C30" i="12" s="1"/>
  <c r="F106" i="2"/>
  <c r="E106"/>
  <c r="D106"/>
  <c r="C106"/>
  <c r="B106"/>
  <c r="F20"/>
  <c r="G8" i="13" s="1"/>
  <c r="E20" i="2"/>
  <c r="F8" i="13" s="1"/>
  <c r="D20" i="2"/>
  <c r="E8" i="13" s="1"/>
  <c r="C20" i="2"/>
  <c r="D8" i="13" s="1"/>
  <c r="B20" i="2"/>
  <c r="C8" i="13" s="1"/>
  <c r="F41" i="2"/>
  <c r="G28" i="12" s="1"/>
  <c r="E41" i="2"/>
  <c r="F28" i="12" s="1"/>
  <c r="D41" i="2"/>
  <c r="E28" i="12" s="1"/>
  <c r="C41" i="2"/>
  <c r="D28" i="12" s="1"/>
  <c r="B41" i="2"/>
  <c r="C28" i="12" s="1"/>
  <c r="F55" i="2"/>
  <c r="G14" i="14" s="1"/>
  <c r="E55" i="2"/>
  <c r="F14" i="14" s="1"/>
  <c r="D55" i="2"/>
  <c r="E14" i="14" s="1"/>
  <c r="C55" i="2"/>
  <c r="D14" i="14" s="1"/>
  <c r="B55" i="2"/>
  <c r="C14" i="14" s="1"/>
  <c r="F35" i="2"/>
  <c r="G47" i="12" s="1"/>
  <c r="E35" i="2"/>
  <c r="F47" i="12" s="1"/>
  <c r="D35" i="2"/>
  <c r="E47" i="12" s="1"/>
  <c r="C35" i="2"/>
  <c r="D47" i="12" s="1"/>
  <c r="B35" i="2"/>
  <c r="C47" i="12" s="1"/>
  <c r="F37" i="2"/>
  <c r="G32" i="12" s="1"/>
  <c r="E37" i="2"/>
  <c r="F32" i="12" s="1"/>
  <c r="D37" i="2"/>
  <c r="E32" i="12" s="1"/>
  <c r="C37" i="2"/>
  <c r="D32" i="12" s="1"/>
  <c r="B37" i="2"/>
  <c r="C32" i="12" s="1"/>
  <c r="F68" i="2"/>
  <c r="G13" i="12" s="1"/>
  <c r="E68" i="2"/>
  <c r="F13" i="12" s="1"/>
  <c r="D68" i="2"/>
  <c r="E13" i="12" s="1"/>
  <c r="C68" i="2"/>
  <c r="D13" i="12" s="1"/>
  <c r="B68" i="2"/>
  <c r="C13" i="12" s="1"/>
  <c r="F75" i="2"/>
  <c r="G6" i="19" s="1"/>
  <c r="E75" i="2"/>
  <c r="F6" i="19" s="1"/>
  <c r="D75" i="2"/>
  <c r="E6" i="19" s="1"/>
  <c r="C75" i="2"/>
  <c r="D6" i="19" s="1"/>
  <c r="B75" i="2"/>
  <c r="C6" i="19" s="1"/>
  <c r="A6" s="1"/>
  <c r="F96" i="2"/>
  <c r="G22" i="12" s="1"/>
  <c r="E96" i="2"/>
  <c r="F22" i="12" s="1"/>
  <c r="D96" i="2"/>
  <c r="E22" i="12" s="1"/>
  <c r="C96" i="2"/>
  <c r="D22" i="12" s="1"/>
  <c r="B96" i="2"/>
  <c r="C22" i="12" s="1"/>
  <c r="F95" i="2"/>
  <c r="G12" i="14" s="1"/>
  <c r="E95" i="2"/>
  <c r="F12" i="14" s="1"/>
  <c r="D95" i="2"/>
  <c r="E12" i="14" s="1"/>
  <c r="C95" i="2"/>
  <c r="D12" i="14" s="1"/>
  <c r="B95" i="2"/>
  <c r="C12" i="14" s="1"/>
  <c r="F33" i="2"/>
  <c r="G10" i="12" s="1"/>
  <c r="E33" i="2"/>
  <c r="F10" i="12" s="1"/>
  <c r="D33" i="2"/>
  <c r="E10" i="12" s="1"/>
  <c r="C33" i="2"/>
  <c r="D10" i="12" s="1"/>
  <c r="B33" i="2"/>
  <c r="C10" i="12" s="1"/>
  <c r="F39" i="2"/>
  <c r="G17" i="14" s="1"/>
  <c r="E39" i="2"/>
  <c r="F17" i="14" s="1"/>
  <c r="D39" i="2"/>
  <c r="E17" i="14" s="1"/>
  <c r="C39" i="2"/>
  <c r="D17" i="14" s="1"/>
  <c r="B39" i="2"/>
  <c r="C17" i="14" s="1"/>
  <c r="F40" i="2"/>
  <c r="G37" i="12" s="1"/>
  <c r="E40" i="2"/>
  <c r="F37" i="12" s="1"/>
  <c r="D40" i="2"/>
  <c r="E37" i="12" s="1"/>
  <c r="C40" i="2"/>
  <c r="D37" i="12" s="1"/>
  <c r="B40" i="2"/>
  <c r="C37" i="12" s="1"/>
  <c r="F109" i="2"/>
  <c r="E109"/>
  <c r="D109"/>
  <c r="C109"/>
  <c r="B109"/>
  <c r="F44"/>
  <c r="G5" i="18" s="1"/>
  <c r="E44" i="2"/>
  <c r="F5" i="18" s="1"/>
  <c r="D44" i="2"/>
  <c r="E5" i="18" s="1"/>
  <c r="C44" i="2"/>
  <c r="D5" i="18" s="1"/>
  <c r="B44" i="2"/>
  <c r="C5" i="18" s="1"/>
  <c r="F112" i="2"/>
  <c r="G52" i="12" s="1"/>
  <c r="E112" i="2"/>
  <c r="F52" i="12" s="1"/>
  <c r="D112" i="2"/>
  <c r="E52" i="12" s="1"/>
  <c r="C112" i="2"/>
  <c r="D52" i="12" s="1"/>
  <c r="B112" i="2"/>
  <c r="C52" i="12" s="1"/>
  <c r="F66" i="2"/>
  <c r="G6" i="18" s="1"/>
  <c r="E66" i="2"/>
  <c r="F6" i="18" s="1"/>
  <c r="D66" i="2"/>
  <c r="E6" i="18" s="1"/>
  <c r="C66" i="2"/>
  <c r="D6" i="18" s="1"/>
  <c r="B66" i="2"/>
  <c r="C6" i="18" s="1"/>
  <c r="A6" s="1"/>
  <c r="A7" s="1"/>
  <c r="A8" s="1"/>
  <c r="A9" s="1"/>
  <c r="A10" s="1"/>
  <c r="A11" s="1"/>
  <c r="F110" i="2"/>
  <c r="E110"/>
  <c r="D110"/>
  <c r="C110"/>
  <c r="B110"/>
  <c r="K7" i="9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6"/>
  <c r="F59" i="4" l="1"/>
  <c r="E59"/>
  <c r="D59"/>
  <c r="H74"/>
  <c r="F74"/>
  <c r="D74"/>
  <c r="G23"/>
  <c r="G67"/>
  <c r="G48"/>
  <c r="B21" i="2"/>
  <c r="C9" i="13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F21" i="2"/>
  <c r="G9" i="13" s="1"/>
  <c r="E21" i="2"/>
  <c r="F9" i="13" s="1"/>
  <c r="D21" i="2"/>
  <c r="E9" i="13" s="1"/>
  <c r="C21" i="2"/>
  <c r="D9" i="13" s="1"/>
  <c r="C141" i="4"/>
  <c r="H141"/>
  <c r="G141"/>
  <c r="F141"/>
  <c r="E141"/>
  <c r="D141"/>
  <c r="C140"/>
  <c r="H140"/>
  <c r="G140"/>
  <c r="F140"/>
  <c r="E140"/>
  <c r="D140"/>
  <c r="C139"/>
  <c r="H139"/>
  <c r="G139"/>
  <c r="F139"/>
  <c r="E139"/>
  <c r="D139"/>
  <c r="C138"/>
  <c r="H138"/>
  <c r="G138"/>
  <c r="F138"/>
  <c r="E138"/>
  <c r="D138"/>
  <c r="C137"/>
  <c r="H137"/>
  <c r="G137"/>
  <c r="F137"/>
  <c r="E137"/>
  <c r="D137"/>
  <c r="C136"/>
  <c r="H136"/>
  <c r="G136"/>
  <c r="F136"/>
  <c r="E136"/>
  <c r="D136"/>
  <c r="C135"/>
  <c r="H135"/>
  <c r="G135"/>
  <c r="F135"/>
  <c r="E135"/>
  <c r="D135"/>
  <c r="C134"/>
  <c r="H134"/>
  <c r="G134"/>
  <c r="F134"/>
  <c r="E134"/>
  <c r="D134"/>
  <c r="C133"/>
  <c r="H133"/>
  <c r="G133"/>
  <c r="F133"/>
  <c r="E133"/>
  <c r="D133"/>
  <c r="C132"/>
  <c r="H132"/>
  <c r="G132"/>
  <c r="F132"/>
  <c r="E132"/>
  <c r="D132"/>
  <c r="C131"/>
  <c r="H131"/>
  <c r="G131"/>
  <c r="F131"/>
  <c r="E131"/>
  <c r="D131"/>
  <c r="C130"/>
  <c r="H130"/>
  <c r="G130"/>
  <c r="F130"/>
  <c r="E130"/>
  <c r="D130"/>
  <c r="C129"/>
  <c r="H129"/>
  <c r="G129"/>
  <c r="F129"/>
  <c r="E129"/>
  <c r="D129"/>
  <c r="C128"/>
  <c r="H128"/>
  <c r="G128"/>
  <c r="F128"/>
  <c r="E128"/>
  <c r="D128"/>
  <c r="C127"/>
  <c r="H127"/>
  <c r="G127"/>
  <c r="F127"/>
  <c r="E127"/>
  <c r="D127"/>
  <c r="C126"/>
  <c r="H126"/>
  <c r="G126"/>
  <c r="F126"/>
  <c r="E126"/>
  <c r="D126"/>
  <c r="C125"/>
  <c r="H125"/>
  <c r="G125"/>
  <c r="F125"/>
  <c r="E125"/>
  <c r="D125"/>
  <c r="C124"/>
  <c r="H124"/>
  <c r="G124"/>
  <c r="F124"/>
  <c r="E124"/>
  <c r="D124"/>
  <c r="C123"/>
  <c r="H123"/>
  <c r="G123"/>
  <c r="F123"/>
  <c r="E123"/>
  <c r="D123"/>
  <c r="C122"/>
  <c r="H122"/>
  <c r="G122"/>
  <c r="F122"/>
  <c r="E122"/>
  <c r="D122"/>
  <c r="C121"/>
  <c r="H121"/>
  <c r="G121"/>
  <c r="F121"/>
  <c r="E121"/>
  <c r="D121"/>
  <c r="C120"/>
  <c r="H120"/>
  <c r="G120"/>
  <c r="F120"/>
  <c r="E120"/>
  <c r="D120"/>
  <c r="C119"/>
  <c r="H119"/>
  <c r="G119"/>
  <c r="F119"/>
  <c r="E119"/>
  <c r="D119"/>
  <c r="C118"/>
  <c r="H118"/>
  <c r="G118"/>
  <c r="F118"/>
  <c r="E118"/>
  <c r="D118"/>
  <c r="C117"/>
  <c r="H117"/>
  <c r="G117"/>
  <c r="F117"/>
  <c r="E117"/>
  <c r="D117"/>
  <c r="C116"/>
  <c r="H116"/>
  <c r="G116"/>
  <c r="F116"/>
  <c r="E116"/>
  <c r="D116"/>
  <c r="H115"/>
  <c r="G115"/>
  <c r="F115"/>
  <c r="E115"/>
  <c r="D115"/>
  <c r="H114"/>
  <c r="G114"/>
  <c r="F114"/>
  <c r="E114"/>
  <c r="D114"/>
  <c r="H113"/>
  <c r="G113"/>
  <c r="F113"/>
  <c r="E113"/>
  <c r="D113"/>
  <c r="H112"/>
  <c r="G112"/>
  <c r="F112"/>
  <c r="E112"/>
  <c r="D112"/>
  <c r="H111"/>
  <c r="G111"/>
  <c r="F111"/>
  <c r="E111"/>
  <c r="D111"/>
  <c r="H110"/>
  <c r="G110"/>
  <c r="F110"/>
  <c r="E110"/>
  <c r="D110"/>
  <c r="H109"/>
  <c r="G109"/>
  <c r="F109"/>
  <c r="E109"/>
  <c r="D109"/>
  <c r="H108"/>
  <c r="G108"/>
  <c r="F108"/>
  <c r="E108"/>
  <c r="D108"/>
  <c r="H107"/>
  <c r="G107"/>
  <c r="F107"/>
  <c r="E107"/>
  <c r="D107"/>
  <c r="H106"/>
  <c r="G106"/>
  <c r="F106"/>
  <c r="E106"/>
  <c r="D106"/>
  <c r="H105"/>
  <c r="G105"/>
  <c r="F105"/>
  <c r="E105"/>
  <c r="D105"/>
  <c r="H104"/>
  <c r="G104"/>
  <c r="F104"/>
  <c r="E104"/>
  <c r="D104"/>
  <c r="H53"/>
  <c r="G53"/>
  <c r="F53"/>
  <c r="E53"/>
  <c r="D53"/>
  <c r="H60"/>
  <c r="G60"/>
  <c r="F60"/>
  <c r="E60"/>
  <c r="D60"/>
  <c r="H96"/>
  <c r="G96"/>
  <c r="F96"/>
  <c r="E96"/>
  <c r="D96"/>
  <c r="H28"/>
  <c r="G28"/>
  <c r="F28"/>
  <c r="E28"/>
  <c r="D28"/>
  <c r="H24"/>
  <c r="G24"/>
  <c r="F24"/>
  <c r="E24"/>
  <c r="D24"/>
  <c r="H38"/>
  <c r="G38"/>
  <c r="F38"/>
  <c r="E38"/>
  <c r="D38"/>
  <c r="H27"/>
  <c r="G27"/>
  <c r="F27"/>
  <c r="E27"/>
  <c r="D27"/>
  <c r="H40"/>
  <c r="G40"/>
  <c r="F40"/>
  <c r="E40"/>
  <c r="D40"/>
  <c r="H69"/>
  <c r="G69"/>
  <c r="F69"/>
  <c r="E69"/>
  <c r="D69"/>
  <c r="H8"/>
  <c r="G8"/>
  <c r="F8"/>
  <c r="E8"/>
  <c r="D8"/>
  <c r="G90"/>
  <c r="E90"/>
  <c r="G89"/>
  <c r="E89"/>
  <c r="G31"/>
  <c r="E31"/>
  <c r="G93"/>
  <c r="E93"/>
  <c r="G17"/>
  <c r="E17"/>
  <c r="G68"/>
  <c r="E68"/>
  <c r="G66"/>
  <c r="G58"/>
  <c r="E58"/>
  <c r="G59"/>
  <c r="G74"/>
  <c r="E74"/>
  <c r="G95"/>
  <c r="E95"/>
  <c r="G25"/>
  <c r="E25"/>
  <c r="G73"/>
  <c r="E73"/>
  <c r="E44"/>
  <c r="G86"/>
  <c r="E86"/>
  <c r="G13"/>
  <c r="E13"/>
  <c r="G62"/>
  <c r="E62"/>
  <c r="G85"/>
  <c r="E85"/>
  <c r="G30"/>
  <c r="E30"/>
  <c r="G32"/>
  <c r="E32"/>
  <c r="G51"/>
  <c r="E51"/>
  <c r="E48"/>
  <c r="G52"/>
  <c r="E52"/>
  <c r="G94"/>
  <c r="E94"/>
  <c r="G64"/>
  <c r="E64"/>
  <c r="G11"/>
  <c r="E11"/>
  <c r="G5"/>
  <c r="E5"/>
  <c r="G45"/>
  <c r="E45"/>
  <c r="G46"/>
  <c r="E46"/>
  <c r="G35"/>
  <c r="E35"/>
  <c r="G88"/>
  <c r="E88"/>
  <c r="G29"/>
  <c r="E29"/>
  <c r="G78"/>
  <c r="E78"/>
  <c r="G79"/>
  <c r="E79"/>
  <c r="G92"/>
  <c r="E92"/>
  <c r="E67"/>
  <c r="G26"/>
  <c r="E26"/>
  <c r="G75"/>
  <c r="E75"/>
  <c r="G16"/>
  <c r="E16"/>
  <c r="E23"/>
  <c r="G101"/>
  <c r="E101"/>
  <c r="G19"/>
  <c r="E19"/>
  <c r="G9"/>
  <c r="E9"/>
  <c r="D102" l="1"/>
  <c r="F102"/>
  <c r="H102"/>
  <c r="E102"/>
  <c r="G102"/>
  <c r="H90"/>
  <c r="H59"/>
  <c r="D58"/>
  <c r="F58"/>
  <c r="H58"/>
  <c r="D66"/>
  <c r="F66"/>
  <c r="H66"/>
  <c r="D68"/>
  <c r="F68"/>
  <c r="H68"/>
  <c r="D17"/>
  <c r="F17"/>
  <c r="H17"/>
  <c r="D93"/>
  <c r="F93"/>
  <c r="H93"/>
  <c r="D31"/>
  <c r="F31"/>
  <c r="H31"/>
  <c r="D89"/>
  <c r="F89"/>
  <c r="H89"/>
  <c r="D90"/>
  <c r="F90"/>
  <c r="E66"/>
  <c r="G44"/>
  <c r="D30"/>
  <c r="F30"/>
  <c r="H30"/>
  <c r="D85"/>
  <c r="F85"/>
  <c r="H85"/>
  <c r="D62"/>
  <c r="F62"/>
  <c r="H62"/>
  <c r="D13"/>
  <c r="F13"/>
  <c r="H13"/>
  <c r="D86"/>
  <c r="F86"/>
  <c r="H86"/>
  <c r="D44"/>
  <c r="F44"/>
  <c r="H44"/>
  <c r="D73"/>
  <c r="F73"/>
  <c r="H73"/>
  <c r="D25"/>
  <c r="F25"/>
  <c r="H25"/>
  <c r="D95"/>
  <c r="F95"/>
  <c r="H95"/>
  <c r="D32"/>
  <c r="F32"/>
  <c r="H32"/>
  <c r="D48"/>
  <c r="F48"/>
  <c r="H48"/>
  <c r="D51"/>
  <c r="F51"/>
  <c r="H51"/>
  <c r="D101"/>
  <c r="F101"/>
  <c r="H101"/>
  <c r="D23"/>
  <c r="F23"/>
  <c r="H23"/>
  <c r="D19"/>
  <c r="F19"/>
  <c r="H19"/>
  <c r="D26"/>
  <c r="F26"/>
  <c r="H26"/>
  <c r="D67"/>
  <c r="F67"/>
  <c r="H67"/>
  <c r="D92"/>
  <c r="F92"/>
  <c r="H92"/>
  <c r="D79"/>
  <c r="F79"/>
  <c r="H79"/>
  <c r="D78"/>
  <c r="F78"/>
  <c r="H78"/>
  <c r="D29"/>
  <c r="F29"/>
  <c r="H29"/>
  <c r="D88"/>
  <c r="F88"/>
  <c r="H88"/>
  <c r="D35"/>
  <c r="F35"/>
  <c r="H35"/>
  <c r="D46"/>
  <c r="F46"/>
  <c r="H46"/>
  <c r="D45"/>
  <c r="F45"/>
  <c r="H45"/>
  <c r="D5"/>
  <c r="F5"/>
  <c r="H5"/>
  <c r="D11"/>
  <c r="F11"/>
  <c r="H11"/>
  <c r="D64"/>
  <c r="F64"/>
  <c r="H64"/>
  <c r="D94"/>
  <c r="F94"/>
  <c r="H94"/>
  <c r="D52"/>
  <c r="F52"/>
  <c r="H52"/>
  <c r="H61"/>
  <c r="H80"/>
  <c r="H97"/>
  <c r="F70"/>
  <c r="D55"/>
  <c r="F55"/>
  <c r="D49"/>
  <c r="F49"/>
  <c r="H49"/>
  <c r="D65"/>
  <c r="F65"/>
  <c r="H65"/>
  <c r="D34"/>
  <c r="F34"/>
  <c r="H34"/>
  <c r="D99"/>
  <c r="F99"/>
  <c r="H99"/>
  <c r="D12"/>
  <c r="F12"/>
  <c r="H12"/>
  <c r="D84"/>
  <c r="F84"/>
  <c r="H84"/>
  <c r="D87"/>
  <c r="F87"/>
  <c r="H87"/>
  <c r="D50"/>
  <c r="F50"/>
  <c r="H50"/>
  <c r="D57"/>
  <c r="F57"/>
  <c r="H57"/>
  <c r="D18"/>
  <c r="F18"/>
  <c r="H18"/>
  <c r="D36"/>
  <c r="F36"/>
  <c r="H36"/>
  <c r="D81"/>
  <c r="F81"/>
  <c r="H81"/>
  <c r="D82"/>
  <c r="F82"/>
  <c r="H82"/>
  <c r="D83"/>
  <c r="F83"/>
  <c r="H83"/>
  <c r="D7"/>
  <c r="F7"/>
  <c r="H7"/>
  <c r="D103"/>
  <c r="F103"/>
  <c r="H103"/>
  <c r="D71"/>
  <c r="F71"/>
  <c r="H71"/>
  <c r="D72"/>
  <c r="F72"/>
  <c r="H72"/>
  <c r="D47"/>
  <c r="F47"/>
  <c r="H47"/>
  <c r="D6"/>
  <c r="F6"/>
  <c r="H6"/>
  <c r="D37"/>
  <c r="F37"/>
  <c r="H37"/>
  <c r="D56"/>
  <c r="F56"/>
  <c r="H56"/>
  <c r="D41"/>
  <c r="F41"/>
  <c r="H41"/>
  <c r="D76"/>
  <c r="F76"/>
  <c r="H76"/>
  <c r="D39"/>
  <c r="F39"/>
  <c r="H39"/>
  <c r="D10"/>
  <c r="F10"/>
  <c r="H10"/>
  <c r="D14"/>
  <c r="F14"/>
  <c r="H14"/>
  <c r="D33"/>
  <c r="F33"/>
  <c r="H33"/>
  <c r="D15"/>
  <c r="F15"/>
  <c r="H15"/>
  <c r="D61"/>
  <c r="F61"/>
  <c r="D80"/>
  <c r="F80"/>
  <c r="D97"/>
  <c r="F97"/>
  <c r="D70"/>
  <c r="H70"/>
  <c r="H55"/>
  <c r="E61"/>
  <c r="G61"/>
  <c r="E80"/>
  <c r="G80"/>
  <c r="E97"/>
  <c r="G97"/>
  <c r="E70"/>
  <c r="G70"/>
  <c r="E55"/>
  <c r="G55"/>
  <c r="E49"/>
  <c r="G49"/>
  <c r="E65"/>
  <c r="G65"/>
  <c r="E34"/>
  <c r="G34"/>
  <c r="E99"/>
  <c r="G99"/>
  <c r="E12"/>
  <c r="G12"/>
  <c r="E84"/>
  <c r="G84"/>
  <c r="E87"/>
  <c r="G87"/>
  <c r="E50"/>
  <c r="G50"/>
  <c r="E57"/>
  <c r="G57"/>
  <c r="E18"/>
  <c r="G18"/>
  <c r="E36"/>
  <c r="G36"/>
  <c r="E81"/>
  <c r="G81"/>
  <c r="E82"/>
  <c r="G82"/>
  <c r="E83"/>
  <c r="G83"/>
  <c r="E7"/>
  <c r="G7"/>
  <c r="E103"/>
  <c r="G103"/>
  <c r="E71"/>
  <c r="G71"/>
  <c r="E72"/>
  <c r="G72"/>
  <c r="E47"/>
  <c r="G47"/>
  <c r="E6"/>
  <c r="G6"/>
  <c r="E37"/>
  <c r="G37"/>
  <c r="E56"/>
  <c r="G56"/>
  <c r="E41"/>
  <c r="G41"/>
  <c r="E76"/>
  <c r="G76"/>
  <c r="E39"/>
  <c r="G39"/>
  <c r="E10"/>
  <c r="G10"/>
  <c r="E14"/>
  <c r="G14"/>
  <c r="E33"/>
  <c r="G33"/>
  <c r="E15"/>
  <c r="G15"/>
  <c r="D98"/>
  <c r="F98"/>
  <c r="H98"/>
  <c r="E77"/>
  <c r="G77"/>
  <c r="E63"/>
  <c r="G63"/>
  <c r="D77"/>
  <c r="F77"/>
  <c r="H77"/>
  <c r="D63"/>
  <c r="F63"/>
  <c r="H63"/>
  <c r="E22"/>
  <c r="E91"/>
  <c r="G91"/>
  <c r="D9"/>
  <c r="F9"/>
  <c r="H9"/>
  <c r="D22"/>
  <c r="F22"/>
  <c r="H22"/>
  <c r="D54"/>
  <c r="F54"/>
  <c r="H54"/>
  <c r="D43"/>
  <c r="F43"/>
  <c r="H43"/>
  <c r="D20"/>
  <c r="F20"/>
  <c r="H20"/>
  <c r="D21"/>
  <c r="F21"/>
  <c r="H21"/>
  <c r="E42"/>
  <c r="G42"/>
  <c r="E100"/>
  <c r="G100"/>
  <c r="G22"/>
  <c r="E54"/>
  <c r="G54"/>
  <c r="E43"/>
  <c r="G43"/>
  <c r="E20"/>
  <c r="G20"/>
  <c r="E21"/>
  <c r="G21"/>
  <c r="D42"/>
  <c r="F42"/>
  <c r="H42"/>
  <c r="D100"/>
  <c r="F100"/>
  <c r="H100"/>
  <c r="D16"/>
  <c r="F16"/>
  <c r="H16"/>
  <c r="D75"/>
  <c r="F75"/>
  <c r="H75"/>
  <c r="D91"/>
  <c r="F91"/>
  <c r="H91"/>
  <c r="E98"/>
  <c r="G98"/>
  <c r="L5" i="2"/>
  <c r="H13" i="6"/>
  <c r="H12"/>
  <c r="H20"/>
  <c r="H9"/>
  <c r="H6"/>
  <c r="H4"/>
  <c r="A120" i="4" l="1"/>
  <c r="A128"/>
  <c r="A6" i="2"/>
  <c r="A119" i="4"/>
  <c r="A152" i="1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40" i="2"/>
  <c r="A138"/>
  <c r="A136"/>
  <c r="A134"/>
  <c r="A132"/>
  <c r="A130"/>
  <c r="A128"/>
  <c r="A126"/>
  <c r="A124"/>
  <c r="A122"/>
  <c r="A120"/>
  <c r="A118"/>
  <c r="A116"/>
  <c r="S41" i="1"/>
  <c r="S8"/>
  <c r="S5"/>
  <c r="S7"/>
  <c r="H7" s="1"/>
  <c r="G44" i="2" s="1"/>
  <c r="B5" i="18" s="1"/>
  <c r="S4" i="1"/>
  <c r="S3"/>
  <c r="S9"/>
  <c r="S10"/>
  <c r="S11"/>
  <c r="H11" s="1"/>
  <c r="G33" i="2" s="1"/>
  <c r="B10" i="12" s="1"/>
  <c r="S12" i="1"/>
  <c r="S13"/>
  <c r="S14"/>
  <c r="H14" s="1"/>
  <c r="G75" i="2" s="1"/>
  <c r="B6" i="19" s="1"/>
  <c r="S15" i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H34" s="1"/>
  <c r="G90" i="2" s="1"/>
  <c r="B20" i="12" s="1"/>
  <c r="S35" i="1"/>
  <c r="S36"/>
  <c r="S37"/>
  <c r="S38"/>
  <c r="S39"/>
  <c r="S40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H61" s="1"/>
  <c r="G94" i="2" s="1"/>
  <c r="B5" i="13" s="1"/>
  <c r="S62" i="1"/>
  <c r="H62" s="1"/>
  <c r="G107" i="2" s="1"/>
  <c r="S63" i="1"/>
  <c r="H63" s="1"/>
  <c r="G104" i="2" s="1"/>
  <c r="S64" i="1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H82" s="1"/>
  <c r="G6" i="2" s="1"/>
  <c r="B33" i="12" s="1"/>
  <c r="S83" i="1"/>
  <c r="S84"/>
  <c r="S85"/>
  <c r="S86"/>
  <c r="S87"/>
  <c r="S88"/>
  <c r="S89"/>
  <c r="S90"/>
  <c r="H90" s="1"/>
  <c r="G22" i="2" s="1"/>
  <c r="B10" i="13" s="1"/>
  <c r="S91" i="1"/>
  <c r="S92"/>
  <c r="H92" s="1"/>
  <c r="G25" i="2" s="1"/>
  <c r="B41" i="12" s="1"/>
  <c r="S93" i="1"/>
  <c r="H93" s="1"/>
  <c r="G42" i="2" s="1"/>
  <c r="B8" i="18" s="1"/>
  <c r="S94" i="1"/>
  <c r="H94" s="1"/>
  <c r="G43" i="2" s="1"/>
  <c r="B34" i="12" s="1"/>
  <c r="S95" i="1"/>
  <c r="H95" s="1"/>
  <c r="G47" i="2" s="1"/>
  <c r="B44" i="12" s="1"/>
  <c r="S96" i="1"/>
  <c r="H96" s="1"/>
  <c r="G49" i="2" s="1"/>
  <c r="B8" i="17" s="1"/>
  <c r="S97" i="1"/>
  <c r="H97" s="1"/>
  <c r="G50" i="2" s="1"/>
  <c r="B29" i="12" s="1"/>
  <c r="S98" i="1"/>
  <c r="H98" s="1"/>
  <c r="G56" i="2" s="1"/>
  <c r="B7" i="12" s="1"/>
  <c r="S99" i="1"/>
  <c r="H99" s="1"/>
  <c r="G57" i="2" s="1"/>
  <c r="B11" i="18" s="1"/>
  <c r="S100" i="1"/>
  <c r="H100" s="1"/>
  <c r="G58" i="2" s="1"/>
  <c r="B5" i="15" s="1"/>
  <c r="S101" i="1"/>
  <c r="H101" s="1"/>
  <c r="G59" i="2" s="1"/>
  <c r="B38" i="12" s="1"/>
  <c r="S102" i="1"/>
  <c r="H102" s="1"/>
  <c r="G61" i="2" s="1"/>
  <c r="B6" i="12" s="1"/>
  <c r="S103" i="1"/>
  <c r="H103" s="1"/>
  <c r="G62" i="2" s="1"/>
  <c r="B13" i="13" s="1"/>
  <c r="S104" i="1"/>
  <c r="H104" s="1"/>
  <c r="G65" i="2" s="1"/>
  <c r="B20" i="13" s="1"/>
  <c r="S105" i="1"/>
  <c r="H105" s="1"/>
  <c r="G69" i="2" s="1"/>
  <c r="B7" i="14" s="1"/>
  <c r="S106" i="1"/>
  <c r="H106" s="1"/>
  <c r="G78" i="2" s="1"/>
  <c r="B45" i="12" s="1"/>
  <c r="S107" i="1"/>
  <c r="H107" s="1"/>
  <c r="G79" i="2" s="1"/>
  <c r="B25" i="12" s="1"/>
  <c r="S108" i="1"/>
  <c r="H108" s="1"/>
  <c r="G80" i="2" s="1"/>
  <c r="B39" i="12" s="1"/>
  <c r="S109" i="1"/>
  <c r="H109" s="1"/>
  <c r="G81" i="2" s="1"/>
  <c r="B17" i="12" s="1"/>
  <c r="S110" i="1"/>
  <c r="H110" s="1"/>
  <c r="G83" i="2" s="1"/>
  <c r="B10" i="18" s="1"/>
  <c r="S111" i="1"/>
  <c r="H111" s="1"/>
  <c r="G86" i="2" s="1"/>
  <c r="B35" i="12" s="1"/>
  <c r="S112" i="1"/>
  <c r="H112" s="1"/>
  <c r="G87" i="2" s="1"/>
  <c r="B19" i="13" s="1"/>
  <c r="S113" i="1"/>
  <c r="H113" s="1"/>
  <c r="G93" i="2" s="1"/>
  <c r="B50" i="12" s="1"/>
  <c r="S114" i="1"/>
  <c r="H114" s="1"/>
  <c r="S115"/>
  <c r="H115" s="1"/>
  <c r="S116"/>
  <c r="H116" s="1"/>
  <c r="S117"/>
  <c r="H117" s="1"/>
  <c r="S118"/>
  <c r="H118" s="1"/>
  <c r="S119"/>
  <c r="H119" s="1"/>
  <c r="S120"/>
  <c r="H120" s="1"/>
  <c r="S121"/>
  <c r="H121" s="1"/>
  <c r="S122"/>
  <c r="H122" s="1"/>
  <c r="S123"/>
  <c r="H123" s="1"/>
  <c r="S124"/>
  <c r="H124" s="1"/>
  <c r="S125"/>
  <c r="H125" s="1"/>
  <c r="S126"/>
  <c r="H126" s="1"/>
  <c r="S127"/>
  <c r="H127" s="1"/>
  <c r="S128"/>
  <c r="H128" s="1"/>
  <c r="S129"/>
  <c r="H129" s="1"/>
  <c r="S130"/>
  <c r="H130" s="1"/>
  <c r="S131"/>
  <c r="H131" s="1"/>
  <c r="S132"/>
  <c r="H132" s="1"/>
  <c r="S133"/>
  <c r="H133" s="1"/>
  <c r="S134"/>
  <c r="H134" s="1"/>
  <c r="S135"/>
  <c r="H135" s="1"/>
  <c r="S136"/>
  <c r="H136" s="1"/>
  <c r="S137"/>
  <c r="H137" s="1"/>
  <c r="S138"/>
  <c r="H138" s="1"/>
  <c r="S139"/>
  <c r="H139" s="1"/>
  <c r="S140"/>
  <c r="H140" s="1"/>
  <c r="S141"/>
  <c r="H141" s="1"/>
  <c r="S142"/>
  <c r="H142" s="1"/>
  <c r="S143"/>
  <c r="H143" s="1"/>
  <c r="S144"/>
  <c r="H144" s="1"/>
  <c r="S145"/>
  <c r="H145" s="1"/>
  <c r="S146"/>
  <c r="H146" s="1"/>
  <c r="S147"/>
  <c r="H147" s="1"/>
  <c r="S148"/>
  <c r="H148" s="1"/>
  <c r="S149"/>
  <c r="H149" s="1"/>
  <c r="S150"/>
  <c r="H150" s="1"/>
  <c r="S151"/>
  <c r="H151" s="1"/>
  <c r="S152"/>
  <c r="H152" s="1"/>
  <c r="S6"/>
  <c r="H15" l="1"/>
  <c r="G68" i="2" s="1"/>
  <c r="B13" i="12" s="1"/>
  <c r="H22" i="1"/>
  <c r="G85" i="2" s="1"/>
  <c r="B30" i="12" s="1"/>
  <c r="H64" i="1"/>
  <c r="G64" i="2" s="1"/>
  <c r="B23" i="12" s="1"/>
  <c r="H29" i="1"/>
  <c r="G54" i="2" s="1"/>
  <c r="B43" i="12" s="1"/>
  <c r="H23" i="1"/>
  <c r="G98" i="2" s="1"/>
  <c r="B14" i="13" s="1"/>
  <c r="H13" i="1"/>
  <c r="G96" i="2" s="1"/>
  <c r="B22" i="12" s="1"/>
  <c r="H32" i="1"/>
  <c r="G72" i="2" s="1"/>
  <c r="B15" i="13" s="1"/>
  <c r="H25" i="1"/>
  <c r="G12" i="2" s="1"/>
  <c r="B5" i="16" s="1"/>
  <c r="H12" i="1"/>
  <c r="G95" i="2" s="1"/>
  <c r="B12" i="14" s="1"/>
  <c r="H9" i="1"/>
  <c r="G40" i="2" s="1"/>
  <c r="B37" i="12" s="1"/>
  <c r="H3" i="1"/>
  <c r="G21" i="2" s="1"/>
  <c r="B9" i="13" s="1"/>
  <c r="H18" i="1"/>
  <c r="G55" i="2" s="1"/>
  <c r="B14" i="14" s="1"/>
  <c r="H20" i="1"/>
  <c r="G20" i="2" s="1"/>
  <c r="B8" i="13" s="1"/>
  <c r="H8" i="1"/>
  <c r="G109" i="2" s="1"/>
  <c r="H10" i="1"/>
  <c r="G39" i="2" s="1"/>
  <c r="B17" i="14" s="1"/>
  <c r="H91" i="1"/>
  <c r="G23" i="2" s="1"/>
  <c r="B36" i="12" s="1"/>
  <c r="H89" i="1"/>
  <c r="G17" i="2" s="1"/>
  <c r="B16" i="13" s="1"/>
  <c r="H88" i="1"/>
  <c r="G13" i="2" s="1"/>
  <c r="B14" i="12" s="1"/>
  <c r="H87" i="1"/>
  <c r="G10" i="2" s="1"/>
  <c r="B5" i="17" s="1"/>
  <c r="H86" i="1"/>
  <c r="G9" i="2" s="1"/>
  <c r="B8" i="12" s="1"/>
  <c r="H85" i="1"/>
  <c r="G8" i="2" s="1"/>
  <c r="B16" i="14" s="1"/>
  <c r="H84" i="1"/>
  <c r="G82" i="2" s="1"/>
  <c r="B11" i="17" s="1"/>
  <c r="H83" i="1"/>
  <c r="G7" i="2" s="1"/>
  <c r="B40" i="12" s="1"/>
  <c r="H81" i="1"/>
  <c r="G5" i="2" s="1"/>
  <c r="B48" i="12" s="1"/>
  <c r="H80" i="1"/>
  <c r="G111" i="2" s="1"/>
  <c r="B51" i="12" s="1"/>
  <c r="H78" i="1"/>
  <c r="G31" i="2" s="1"/>
  <c r="B26" i="12" s="1"/>
  <c r="H79" i="1"/>
  <c r="G27" i="2" s="1"/>
  <c r="B6" i="14" s="1"/>
  <c r="H77" i="1"/>
  <c r="G18" i="2" s="1"/>
  <c r="B7" i="13" s="1"/>
  <c r="H5" i="1"/>
  <c r="G66" i="2" s="1"/>
  <c r="B6" i="18" s="1"/>
  <c r="H60" i="1"/>
  <c r="G67" i="2" s="1"/>
  <c r="B9" i="12" s="1"/>
  <c r="H33" i="1"/>
  <c r="G101" i="2" s="1"/>
  <c r="B23" i="13" s="1"/>
  <c r="H48" i="1"/>
  <c r="G46" i="2" s="1"/>
  <c r="B11" i="12" s="1"/>
  <c r="H27" i="1"/>
  <c r="G88" i="2" s="1"/>
  <c r="B15" i="12" s="1"/>
  <c r="H39" i="1"/>
  <c r="G11" i="2" s="1"/>
  <c r="B7" i="18" s="1"/>
  <c r="H59" i="1"/>
  <c r="G102" i="2" s="1"/>
  <c r="B17" i="13" s="1"/>
  <c r="H37" i="1"/>
  <c r="G19" i="2" s="1"/>
  <c r="B24" i="12" s="1"/>
  <c r="H46" i="1"/>
  <c r="G71" i="2" s="1"/>
  <c r="B7" i="17" s="1"/>
  <c r="H41" i="1"/>
  <c r="G91" i="2" s="1"/>
  <c r="B22" i="13" s="1"/>
  <c r="H57" i="1"/>
  <c r="G76" i="2" s="1"/>
  <c r="B18" i="13" s="1"/>
  <c r="H47" i="1"/>
  <c r="G26" i="2" s="1"/>
  <c r="B13" i="14" s="1"/>
  <c r="H53" i="1"/>
  <c r="G45" i="2" s="1"/>
  <c r="B49" i="12" s="1"/>
  <c r="H54" i="1"/>
  <c r="G60" i="2" s="1"/>
  <c r="B9" i="14" s="1"/>
  <c r="H35" i="1"/>
  <c r="G92" i="2" s="1"/>
  <c r="B15" i="14" s="1"/>
  <c r="H45" i="1"/>
  <c r="G99" i="2" s="1"/>
  <c r="B16" i="12" s="1"/>
  <c r="H55" i="1"/>
  <c r="G108" i="2" s="1"/>
  <c r="H43" i="1"/>
  <c r="G113" i="2" s="1"/>
  <c r="B53" i="12" s="1"/>
  <c r="H28" i="1"/>
  <c r="G14" i="2" s="1"/>
  <c r="B6" i="16" s="1"/>
  <c r="H40" i="1"/>
  <c r="G100" i="2" s="1"/>
  <c r="B11" i="13" s="1"/>
  <c r="H50" i="1"/>
  <c r="G29" i="2" s="1"/>
  <c r="B12" i="13" s="1"/>
  <c r="H38" i="1"/>
  <c r="G73" i="2" s="1"/>
  <c r="B21" i="12" s="1"/>
  <c r="H51" i="1"/>
  <c r="G105" i="2" s="1"/>
  <c r="H36" i="1"/>
  <c r="G89" i="2" s="1"/>
  <c r="B10" i="17" s="1"/>
  <c r="H56" i="1"/>
  <c r="G38" i="2" s="1"/>
  <c r="B7" i="15" s="1"/>
  <c r="H30" i="1"/>
  <c r="G53" i="2" s="1"/>
  <c r="B42" i="12" s="1"/>
  <c r="H6" i="1"/>
  <c r="G112" i="2" s="1"/>
  <c r="B52" i="12" s="1"/>
  <c r="H58" i="1"/>
  <c r="G52" i="2" s="1"/>
  <c r="B8" i="14" s="1"/>
  <c r="H52" i="1"/>
  <c r="G15" i="2" s="1"/>
  <c r="B5" i="19" s="1"/>
  <c r="H65" i="1"/>
  <c r="G114" i="2" s="1"/>
  <c r="H69" i="1"/>
  <c r="G24" i="2" s="1"/>
  <c r="B9" i="17" s="1"/>
  <c r="H67" i="1"/>
  <c r="G30" i="2" s="1"/>
  <c r="B6" i="17" s="1"/>
  <c r="C7" i="4"/>
  <c r="H76" i="1"/>
  <c r="G48" i="2" s="1"/>
  <c r="B46" i="12" s="1"/>
  <c r="H66" i="1"/>
  <c r="G97" i="2" s="1"/>
  <c r="B18" i="12" s="1"/>
  <c r="H68" i="1"/>
  <c r="G63" i="2" s="1"/>
  <c r="H74" i="1"/>
  <c r="G34" i="2" s="1"/>
  <c r="B11" i="14" s="1"/>
  <c r="H75" i="1"/>
  <c r="G70" i="2" s="1"/>
  <c r="B6" i="13" s="1"/>
  <c r="H72" i="1"/>
  <c r="G103" i="2" s="1"/>
  <c r="B10" i="14" s="1"/>
  <c r="H16" i="1"/>
  <c r="G37" i="2" s="1"/>
  <c r="B32" i="12" s="1"/>
  <c r="C42" i="4"/>
  <c r="H24" i="1"/>
  <c r="G77" i="2" s="1"/>
  <c r="B12" i="12" s="1"/>
  <c r="H19" i="1"/>
  <c r="G41" i="2" s="1"/>
  <c r="B28" i="12" s="1"/>
  <c r="H21" i="1"/>
  <c r="G106" i="2" s="1"/>
  <c r="C35" i="4" s="1"/>
  <c r="H73" i="1"/>
  <c r="G36" i="2" s="1"/>
  <c r="B27" i="12" s="1"/>
  <c r="H70" i="1"/>
  <c r="G51" i="2" s="1"/>
  <c r="H71" i="1"/>
  <c r="G74" i="2" s="1"/>
  <c r="B19" i="12" s="1"/>
  <c r="H31" i="1"/>
  <c r="G16" i="2" s="1"/>
  <c r="B6" i="15" s="1"/>
  <c r="C22" i="4"/>
  <c r="H49" i="1"/>
  <c r="G28" i="2" s="1"/>
  <c r="B21" i="13" s="1"/>
  <c r="H42" i="1"/>
  <c r="G84" i="2" s="1"/>
  <c r="H44" i="1"/>
  <c r="G115" i="2" s="1"/>
  <c r="B55" i="12" s="1"/>
  <c r="H4" i="1"/>
  <c r="G110" i="2" s="1"/>
  <c r="C108" i="4" s="1"/>
  <c r="H26" i="1"/>
  <c r="G32" i="2" s="1"/>
  <c r="B5" i="12" s="1"/>
  <c r="H17" i="1"/>
  <c r="G35" i="2" s="1"/>
  <c r="B47" i="12" s="1"/>
  <c r="C48" i="4"/>
  <c r="A117"/>
  <c r="A141"/>
  <c r="A123"/>
  <c r="A129"/>
  <c r="A122"/>
  <c r="A140"/>
  <c r="A124"/>
  <c r="A118"/>
  <c r="A127"/>
  <c r="A121"/>
  <c r="A132"/>
  <c r="A125"/>
  <c r="A116"/>
  <c r="A137"/>
  <c r="A126"/>
  <c r="A133"/>
  <c r="A139"/>
  <c r="A135"/>
  <c r="A131"/>
  <c r="A136"/>
  <c r="A130"/>
  <c r="A134"/>
  <c r="A138"/>
  <c r="A117" i="2"/>
  <c r="A119"/>
  <c r="A121"/>
  <c r="A123"/>
  <c r="A125"/>
  <c r="A127"/>
  <c r="A129"/>
  <c r="A131"/>
  <c r="A133"/>
  <c r="A135"/>
  <c r="A137"/>
  <c r="A139"/>
  <c r="A14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C15" i="4" l="1"/>
  <c r="B31" i="12"/>
  <c r="C32" i="4"/>
  <c r="B5" i="14"/>
  <c r="C24" i="4"/>
  <c r="B9" i="18"/>
  <c r="C112" i="4"/>
  <c r="B54" i="12"/>
  <c r="C110" i="4"/>
  <c r="C106"/>
  <c r="C114"/>
  <c r="C115"/>
  <c r="C59"/>
  <c r="C111"/>
  <c r="C107"/>
  <c r="C105"/>
  <c r="C109"/>
  <c r="C86"/>
  <c r="C113"/>
  <c r="C104"/>
  <c r="C28"/>
  <c r="C53"/>
  <c r="C17"/>
  <c r="C95"/>
  <c r="C60"/>
  <c r="C8"/>
  <c r="C96"/>
  <c r="C58"/>
  <c r="C89"/>
  <c r="C65"/>
  <c r="C99"/>
  <c r="C51"/>
  <c r="C84"/>
  <c r="C27"/>
  <c r="C38"/>
  <c r="C56"/>
  <c r="C90"/>
  <c r="C93"/>
  <c r="C100"/>
  <c r="C10"/>
  <c r="C72"/>
  <c r="C69"/>
  <c r="C54"/>
  <c r="C33"/>
  <c r="C13"/>
  <c r="C44"/>
  <c r="C87"/>
  <c r="C71"/>
  <c r="C68"/>
  <c r="C46"/>
  <c r="C82"/>
  <c r="C94"/>
  <c r="C50"/>
  <c r="C43"/>
  <c r="C81"/>
  <c r="C57"/>
  <c r="C18"/>
  <c r="C91"/>
  <c r="C9"/>
  <c r="C23"/>
  <c r="C5"/>
  <c r="C11"/>
  <c r="C101"/>
  <c r="C66"/>
  <c r="C12"/>
  <c r="C19"/>
  <c r="C16"/>
  <c r="C97"/>
  <c r="C6"/>
  <c r="C92"/>
  <c r="C45"/>
  <c r="C30"/>
  <c r="C20"/>
  <c r="C80"/>
  <c r="C21"/>
  <c r="C36"/>
  <c r="C83"/>
  <c r="C103"/>
  <c r="C77"/>
  <c r="C79"/>
  <c r="C102"/>
  <c r="C39"/>
  <c r="C88"/>
  <c r="C67"/>
  <c r="C61"/>
  <c r="C55"/>
  <c r="C73"/>
  <c r="C37"/>
  <c r="C70"/>
  <c r="C34"/>
  <c r="C75"/>
  <c r="C40"/>
  <c r="C31"/>
  <c r="C47"/>
  <c r="C76"/>
  <c r="C41"/>
  <c r="C14"/>
  <c r="C85"/>
  <c r="C62"/>
  <c r="C25"/>
  <c r="C74"/>
  <c r="C52"/>
  <c r="C49"/>
  <c r="C64"/>
  <c r="C29"/>
  <c r="C78"/>
  <c r="C26"/>
  <c r="C63"/>
  <c r="C98"/>
  <c r="J7" i="2"/>
  <c r="J6"/>
  <c r="J12"/>
  <c r="J11"/>
  <c r="J9"/>
  <c r="J10"/>
  <c r="J5"/>
  <c r="J8"/>
  <c r="A6" i="4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</calcChain>
</file>

<file path=xl/sharedStrings.xml><?xml version="1.0" encoding="utf-8"?>
<sst xmlns="http://schemas.openxmlformats.org/spreadsheetml/2006/main" count="698" uniqueCount="426">
  <si>
    <t>Jméno</t>
  </si>
  <si>
    <t>Narození</t>
  </si>
  <si>
    <t>Pohlaví</t>
  </si>
  <si>
    <t>Kategorie</t>
  </si>
  <si>
    <t>Oddíl / Bydliště</t>
  </si>
  <si>
    <t>Adresa (e-mail)</t>
  </si>
  <si>
    <t>Příjmení</t>
  </si>
  <si>
    <t>Startovní číslo</t>
  </si>
  <si>
    <t>Čas</t>
  </si>
  <si>
    <t>Celkové pořadí</t>
  </si>
  <si>
    <t>Pořadí v kategorii</t>
  </si>
  <si>
    <t>Rok nastavit v buňce O2</t>
  </si>
  <si>
    <t>,</t>
  </si>
  <si>
    <t>seřadit podle kategorie a pak podle času</t>
  </si>
  <si>
    <t>číslo</t>
  </si>
  <si>
    <t>čas</t>
  </si>
  <si>
    <t>5. km</t>
  </si>
  <si>
    <t>10. km</t>
  </si>
  <si>
    <t>A:</t>
  </si>
  <si>
    <t>B:</t>
  </si>
  <si>
    <t>C:</t>
  </si>
  <si>
    <t>D:</t>
  </si>
  <si>
    <t>E:</t>
  </si>
  <si>
    <t>F:</t>
  </si>
  <si>
    <t>G:</t>
  </si>
  <si>
    <t>H:</t>
  </si>
  <si>
    <t>Počet přihlášených v jednotlivých kategoriích</t>
  </si>
  <si>
    <t>Celkem startujících</t>
  </si>
  <si>
    <r>
      <t xml:space="preserve">
Poté, co jsou dopsány časy VŠECH běžců, stisknout tlačítko </t>
    </r>
    <r>
      <rPr>
        <b/>
        <i/>
        <sz val="10"/>
        <color rgb="FF0000FF"/>
        <rFont val="Arial"/>
        <family val="2"/>
        <charset val="238"/>
      </rPr>
      <t xml:space="preserve">1.řazení </t>
    </r>
    <r>
      <rPr>
        <b/>
        <i/>
        <sz val="10"/>
        <color rgb="FFFF000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Ve sloupci B (Pořadí v kategorii) vytvořit posloupnou číselnou řadu pro každou kategorii a poté stisknout tlačítko </t>
    </r>
    <r>
      <rPr>
        <b/>
        <i/>
        <sz val="10"/>
        <color rgb="FF0000FF"/>
        <rFont val="Arial"/>
        <family val="2"/>
        <charset val="238"/>
      </rPr>
      <t>2.řazení</t>
    </r>
    <r>
      <rPr>
        <b/>
        <i/>
        <sz val="10"/>
        <color rgb="FF00B050"/>
        <rFont val="Arial"/>
        <family val="2"/>
        <charset val="238"/>
      </rPr>
      <t xml:space="preserve">
                      </t>
    </r>
    <r>
      <rPr>
        <b/>
        <sz val="20"/>
        <color rgb="FFFF0000"/>
        <rFont val="Arial"/>
        <family val="2"/>
        <charset val="238"/>
      </rPr>
      <t>!!! POZOR!!!</t>
    </r>
    <r>
      <rPr>
        <sz val="10"/>
        <rFont val="Arial"/>
        <family val="2"/>
        <charset val="238"/>
      </rPr>
      <t xml:space="preserve">
               </t>
    </r>
    <r>
      <rPr>
        <sz val="12"/>
        <color rgb="FFFF0000"/>
        <rFont val="Arial"/>
        <family val="2"/>
        <charset val="238"/>
      </rPr>
      <t>Použití tlačítek je nevratný krok!</t>
    </r>
  </si>
  <si>
    <t>1.</t>
  </si>
  <si>
    <t>Fusek Pavel                         1974                 Cetoraz</t>
  </si>
  <si>
    <t>2.</t>
  </si>
  <si>
    <t>Veškrna Ivan                    1983                 Brno</t>
  </si>
  <si>
    <t>3.</t>
  </si>
  <si>
    <t>Procházková Tereza          1990                 Orel Ořechov</t>
  </si>
  <si>
    <t>4.</t>
  </si>
  <si>
    <t>Milka Zdeněk                     1984                  Brno                         odvoz</t>
  </si>
  <si>
    <t>5.</t>
  </si>
  <si>
    <t>Tesařová Marie                 1954                  Křižanov</t>
  </si>
  <si>
    <t>6.</t>
  </si>
  <si>
    <t xml:space="preserve">Konečný Jaroslav              1969                  Popůvky </t>
  </si>
  <si>
    <t>7.</t>
  </si>
  <si>
    <t>Havránek Jan                     1977                 Brno</t>
  </si>
  <si>
    <t>8.</t>
  </si>
  <si>
    <t>Šustrová Kateřina             1979                  Liga 100 Olomouc</t>
  </si>
  <si>
    <t>9.</t>
  </si>
  <si>
    <t>Mikeš Filip                          1977                 CK Vinohradské šlapky</t>
  </si>
  <si>
    <t>10.</t>
  </si>
  <si>
    <t>PodmelováVilma             1962 Moravská Slávia Brno</t>
  </si>
  <si>
    <t>11.</t>
  </si>
  <si>
    <t>Holý Josef                           1941                 Moravská Slávia Brno</t>
  </si>
  <si>
    <t>12.</t>
  </si>
  <si>
    <t>Mareš Bohumír                 1951                 LEAR Brno</t>
  </si>
  <si>
    <t>13.</t>
  </si>
  <si>
    <t>Měřínský Jaroslav             1961                 AK Perná</t>
  </si>
  <si>
    <t>14.</t>
  </si>
  <si>
    <t>Komárková Zdeňka          1974                 SDH Bolešín</t>
  </si>
  <si>
    <t>15.</t>
  </si>
  <si>
    <t>Kratochvíl Pavel                1960                 Sokol Rudíkov</t>
  </si>
  <si>
    <t>16.</t>
  </si>
  <si>
    <t>Kratochvíl Jaroslav           1977                 SDH Hluboké</t>
  </si>
  <si>
    <t>17.</t>
  </si>
  <si>
    <t xml:space="preserve">Zouhar Libor                     1958 Brno - Líšeň </t>
  </si>
  <si>
    <t>18.</t>
  </si>
  <si>
    <t>Martincová Ivana             1963                 Moravská Slávia Brno</t>
  </si>
  <si>
    <t>19.</t>
  </si>
  <si>
    <t>Čech Petr                           1981                 Prostějov</t>
  </si>
  <si>
    <t>20.</t>
  </si>
  <si>
    <t>Žák Jiří                                1971                 MK Seitl Ostrava</t>
  </si>
  <si>
    <t>21.</t>
  </si>
  <si>
    <t>NovoinýPetr                     1965                 Kuřim</t>
  </si>
  <si>
    <t>22.</t>
  </si>
  <si>
    <t>Ožana Václav                    1964                TJ Nové Město na Mor.  St.č. 50 (má 50let)</t>
  </si>
  <si>
    <t>23.</t>
  </si>
  <si>
    <t>Kupka Pavel                      1975                 Lukovany</t>
  </si>
  <si>
    <t>24.</t>
  </si>
  <si>
    <t>Sedláček Roman              1964Activity Lanškroun</t>
  </si>
  <si>
    <t>25.</t>
  </si>
  <si>
    <t xml:space="preserve">Fučík Jaroslav                   1974                 Prosetín </t>
  </si>
  <si>
    <t>26.</t>
  </si>
  <si>
    <t>GlierMichal                      1982                 Moravská Slávia Brno</t>
  </si>
  <si>
    <t>27.</t>
  </si>
  <si>
    <t>JaskulkaMartin                1968                 Kuřim</t>
  </si>
  <si>
    <t>28.</t>
  </si>
  <si>
    <t>Suchý Karel                       1956                 Náměšť nad Osl.</t>
  </si>
  <si>
    <t>29.</t>
  </si>
  <si>
    <t>Skalický Josef                    1962                POLDR Žichlínek</t>
  </si>
  <si>
    <t>30.</t>
  </si>
  <si>
    <t>Šorf Ivo                              1975                ABND Racing Team Bystřice n.P.</t>
  </si>
  <si>
    <t>31.</t>
  </si>
  <si>
    <t>Sedlák Pavel                     1971                 Slatiňany</t>
  </si>
  <si>
    <t>32.</t>
  </si>
  <si>
    <t>KožiakJuraj                      1974                 Kuničky</t>
  </si>
  <si>
    <t>33.</t>
  </si>
  <si>
    <t>Pozler Jiří                          1983                Hradec Králové        odvoz</t>
  </si>
  <si>
    <t>34.</t>
  </si>
  <si>
    <t>Rozkoš Tomáš                  1984                Hradec Králové       odvoz</t>
  </si>
  <si>
    <t>35.</t>
  </si>
  <si>
    <t>ŠtybnarZbyněk               1974                 Běžec Vysočiny Jihlava</t>
  </si>
  <si>
    <t>36.</t>
  </si>
  <si>
    <t>RerychJiří                        1962                 Moravská Slávia Brno</t>
  </si>
  <si>
    <t>37.</t>
  </si>
  <si>
    <t>Krátká Anna                     1969                 Hvězda SKP Pardubice</t>
  </si>
  <si>
    <t>38.</t>
  </si>
  <si>
    <t xml:space="preserve">Krátký Josef                     1965                 Hvězda SKP Pardubice </t>
  </si>
  <si>
    <t>39.</t>
  </si>
  <si>
    <t>Polcar Jiří                         1977                 Farma Jiřího Chrásta-SK Veselí</t>
  </si>
  <si>
    <t>40.</t>
  </si>
  <si>
    <t>Čech Martin                     1978                Farma Jiřího Chrásta-SK Veselí</t>
  </si>
  <si>
    <t>41.</t>
  </si>
  <si>
    <t xml:space="preserve">Stejskal Petr                     1976                Farma Jiřího Chrásta-SK Veselí </t>
  </si>
  <si>
    <t>42.</t>
  </si>
  <si>
    <t>Šerák Martin                  1978                Sokol Bílovice nad Svit.</t>
  </si>
  <si>
    <t>43.</t>
  </si>
  <si>
    <t>Ledvina Luděk                 1976                Bílovice nad Svit.</t>
  </si>
  <si>
    <t>44.</t>
  </si>
  <si>
    <t>Kocur Lukáš                     1977              Otmarov</t>
  </si>
  <si>
    <t>45.</t>
  </si>
  <si>
    <t>Brabenec Miroslav        1959                 Žďár nad Sáz.</t>
  </si>
  <si>
    <t>46.</t>
  </si>
  <si>
    <t>KučínskýPavel               1959                  Brno</t>
  </si>
  <si>
    <t>47.</t>
  </si>
  <si>
    <t>Hrubý Milan                   1938                  Blansko    odvoz</t>
  </si>
  <si>
    <t>48.</t>
  </si>
  <si>
    <t>Kaše Jaroslav                  1953                 Club běžeckých outsiderů</t>
  </si>
  <si>
    <t>49.</t>
  </si>
  <si>
    <t>Kropáček Jaroslav          1970                 Brno</t>
  </si>
  <si>
    <t>50.</t>
  </si>
  <si>
    <t>Koutský Tomáš               1987                HO Vír</t>
  </si>
  <si>
    <t>51.</t>
  </si>
  <si>
    <t>Filip Rostislav                  1986                HO Vír</t>
  </si>
  <si>
    <t>52.</t>
  </si>
  <si>
    <t>Blaha Rostislav               1989                BK Vísky</t>
  </si>
  <si>
    <t>53.</t>
  </si>
  <si>
    <t>Blaha Stanislav               1963                BK Vísky</t>
  </si>
  <si>
    <t>54.</t>
  </si>
  <si>
    <t>Kohut Jan                        1985                MIZUNO RELAX-FIT TEAM</t>
  </si>
  <si>
    <t>55.</t>
  </si>
  <si>
    <t>Pavelka Richard             1981                Brno</t>
  </si>
  <si>
    <t>56.</t>
  </si>
  <si>
    <t>Klíma Miroslav               1975                Mechanika Prostějov</t>
  </si>
  <si>
    <t>57.</t>
  </si>
  <si>
    <t>Ondráček Tomáš           1977                Sporty.cz Brno</t>
  </si>
  <si>
    <t>58.</t>
  </si>
  <si>
    <t>BódiováAdéla                1976                Sporty.cz Brno</t>
  </si>
  <si>
    <t>59.</t>
  </si>
  <si>
    <t>Ráčková Dáša                 1976                Sporty.cz Křoví</t>
  </si>
  <si>
    <t>60.</t>
  </si>
  <si>
    <t>Kopečný Dušan              1973                Maratonský klub Prostějov</t>
  </si>
  <si>
    <t>61.</t>
  </si>
  <si>
    <t>Krejčová Magda             1980                Brno</t>
  </si>
  <si>
    <t>62.</t>
  </si>
  <si>
    <t>Janek Petr                       1969                Brno</t>
  </si>
  <si>
    <t>63.</t>
  </si>
  <si>
    <t>PálenskýMilan               1977Stržanov</t>
  </si>
  <si>
    <t>64.</t>
  </si>
  <si>
    <t>Sedláček Svatopluk       1957               Moravská Slávia Brno</t>
  </si>
  <si>
    <t>65.</t>
  </si>
  <si>
    <t>Krejsová Petra               1979                Boskovice</t>
  </si>
  <si>
    <t>66.</t>
  </si>
  <si>
    <t xml:space="preserve">Šperka Oldřich               1956                Jedovnice  </t>
  </si>
  <si>
    <t>67.</t>
  </si>
  <si>
    <t>Skřivánek Petr               1966                LRS Vyškov</t>
  </si>
  <si>
    <t>68.</t>
  </si>
  <si>
    <t>Szabová Dana                1967               LRS Vyškov</t>
  </si>
  <si>
    <t>Pořadí</t>
  </si>
  <si>
    <t>Výsledný čas</t>
  </si>
  <si>
    <t>16. km</t>
  </si>
  <si>
    <t>27. km</t>
  </si>
  <si>
    <t>Kameníček</t>
  </si>
  <si>
    <t>Michal</t>
  </si>
  <si>
    <t>Peštuková</t>
  </si>
  <si>
    <t>Ivana</t>
  </si>
  <si>
    <t>Vinařice</t>
  </si>
  <si>
    <t>Milka</t>
  </si>
  <si>
    <t>Zdeněk</t>
  </si>
  <si>
    <t>Brno</t>
  </si>
  <si>
    <t>odvoz</t>
  </si>
  <si>
    <t>Dušil</t>
  </si>
  <si>
    <t>Jaroslav</t>
  </si>
  <si>
    <t>Kratochvíl</t>
  </si>
  <si>
    <t>SDH Hluboké</t>
  </si>
  <si>
    <t>Ali</t>
  </si>
  <si>
    <t>Le Club Casablancaise (Maroko)</t>
  </si>
  <si>
    <t>Ouassou</t>
  </si>
  <si>
    <t>Jamal</t>
  </si>
  <si>
    <t>Štach</t>
  </si>
  <si>
    <t>Martin</t>
  </si>
  <si>
    <t>Bílovice nad Svitavou</t>
  </si>
  <si>
    <t>Hübner</t>
  </si>
  <si>
    <t>Tomáš</t>
  </si>
  <si>
    <t>SDH Bolešín</t>
  </si>
  <si>
    <t>Jan</t>
  </si>
  <si>
    <t>Novotný</t>
  </si>
  <si>
    <t>Petr</t>
  </si>
  <si>
    <t>Kuřim</t>
  </si>
  <si>
    <t>Řezníček</t>
  </si>
  <si>
    <t>Roman</t>
  </si>
  <si>
    <t>Žďár nad Sázavou</t>
  </si>
  <si>
    <t>Konečný</t>
  </si>
  <si>
    <t>Libor</t>
  </si>
  <si>
    <t>Lorenčík</t>
  </si>
  <si>
    <t>Aleš</t>
  </si>
  <si>
    <t>Chrudim</t>
  </si>
  <si>
    <t>Pokorný</t>
  </si>
  <si>
    <t>Václav</t>
  </si>
  <si>
    <t>Holý</t>
  </si>
  <si>
    <t>Josef</t>
  </si>
  <si>
    <t>Moravská Slávia Brno</t>
  </si>
  <si>
    <t>Měřínský</t>
  </si>
  <si>
    <t>AK Perná</t>
  </si>
  <si>
    <t>Orálek</t>
  </si>
  <si>
    <t>Daniel</t>
  </si>
  <si>
    <t>Veškrna</t>
  </si>
  <si>
    <t>Procházková</t>
  </si>
  <si>
    <t>Tereza</t>
  </si>
  <si>
    <t>Orel Ořechov</t>
  </si>
  <si>
    <t>Martincová</t>
  </si>
  <si>
    <t>nocleh 3lůžkáč</t>
  </si>
  <si>
    <t>Kocur</t>
  </si>
  <si>
    <t>Lukáš</t>
  </si>
  <si>
    <t>Otmarov</t>
  </si>
  <si>
    <t>Kučínský</t>
  </si>
  <si>
    <t>Pavel</t>
  </si>
  <si>
    <t>Ožana</t>
  </si>
  <si>
    <t>TJ Nové Město na Moravě</t>
  </si>
  <si>
    <t>Popůvky</t>
  </si>
  <si>
    <t>Češner</t>
  </si>
  <si>
    <t>Vladimír</t>
  </si>
  <si>
    <t>Brabenec</t>
  </si>
  <si>
    <t>Miroslav</t>
  </si>
  <si>
    <t>Dubský</t>
  </si>
  <si>
    <t>Krátký</t>
  </si>
  <si>
    <t>Hvězda SKP Pardubice</t>
  </si>
  <si>
    <t>Krátká</t>
  </si>
  <si>
    <t>Anna</t>
  </si>
  <si>
    <t>Blaha</t>
  </si>
  <si>
    <t>Rostislav</t>
  </si>
  <si>
    <t>BK Vísky</t>
  </si>
  <si>
    <t>Stanislav</t>
  </si>
  <si>
    <t>Hrubý</t>
  </si>
  <si>
    <t>Milan</t>
  </si>
  <si>
    <t>Blansko</t>
  </si>
  <si>
    <t>Pavelka</t>
  </si>
  <si>
    <t>Richard</t>
  </si>
  <si>
    <t>Žák</t>
  </si>
  <si>
    <t>Jiří</t>
  </si>
  <si>
    <t>Žakisova škola běhu</t>
  </si>
  <si>
    <t>Filip</t>
  </si>
  <si>
    <t>HO Vír</t>
  </si>
  <si>
    <t>Koutský</t>
  </si>
  <si>
    <t>Zouhar</t>
  </si>
  <si>
    <t>Brno Líšeň</t>
  </si>
  <si>
    <t>Bílý</t>
  </si>
  <si>
    <t>Barešová</t>
  </si>
  <si>
    <t>Milada</t>
  </si>
  <si>
    <t>Kunštát</t>
  </si>
  <si>
    <t>Glier</t>
  </si>
  <si>
    <t>Crhová</t>
  </si>
  <si>
    <t>Nekuža</t>
  </si>
  <si>
    <t>Radomská</t>
  </si>
  <si>
    <t>Michaela</t>
  </si>
  <si>
    <t>Sokol Bělá nad Svitavou</t>
  </si>
  <si>
    <t>Kalich</t>
  </si>
  <si>
    <t>Radim</t>
  </si>
  <si>
    <t>Heliasport Odranec</t>
  </si>
  <si>
    <t>Dalibor</t>
  </si>
  <si>
    <t>Odranec</t>
  </si>
  <si>
    <t>Czerný</t>
  </si>
  <si>
    <t>Karviná</t>
  </si>
  <si>
    <t>Stejskal</t>
  </si>
  <si>
    <t>Farma Jiřího Chrásta</t>
  </si>
  <si>
    <t>Čech</t>
  </si>
  <si>
    <t>Bednář</t>
  </si>
  <si>
    <t>Jihlava</t>
  </si>
  <si>
    <t>Suchý</t>
  </si>
  <si>
    <t>Karel</t>
  </si>
  <si>
    <t>Náměšť nad Oslavou</t>
  </si>
  <si>
    <t>Nosek</t>
  </si>
  <si>
    <t>ASK Slavkov u Brna</t>
  </si>
  <si>
    <t>Beniačová</t>
  </si>
  <si>
    <t>Linda</t>
  </si>
  <si>
    <t>Alman</t>
  </si>
  <si>
    <t>Dušan</t>
  </si>
  <si>
    <t>Babice</t>
  </si>
  <si>
    <t>Mazourek</t>
  </si>
  <si>
    <t>Bystřice nad Pernštejnem</t>
  </si>
  <si>
    <t>Zbyněk</t>
  </si>
  <si>
    <t>Štýbnar</t>
  </si>
  <si>
    <t>Běžec Vysočiny Jihlava</t>
  </si>
  <si>
    <t>Ledvinka</t>
  </si>
  <si>
    <t>Přibyslav</t>
  </si>
  <si>
    <t>Rerych</t>
  </si>
  <si>
    <t>Sedláček</t>
  </si>
  <si>
    <t>Svatopluk</t>
  </si>
  <si>
    <t>Lorenzová</t>
  </si>
  <si>
    <t>Dana</t>
  </si>
  <si>
    <t>Nové Město na Moravě</t>
  </si>
  <si>
    <t>Fučík</t>
  </si>
  <si>
    <t>Prosetín</t>
  </si>
  <si>
    <t>Chromý</t>
  </si>
  <si>
    <t>Bořivoj</t>
  </si>
  <si>
    <t>Tišnov</t>
  </si>
  <si>
    <t>Baciu</t>
  </si>
  <si>
    <t>Serban</t>
  </si>
  <si>
    <t xml:space="preserve">TRIEXPERT Brno </t>
  </si>
  <si>
    <t>družstvo</t>
  </si>
  <si>
    <t>Hrdina</t>
  </si>
  <si>
    <t>Kunčar</t>
  </si>
  <si>
    <t>David</t>
  </si>
  <si>
    <t>Spartak Praha 4</t>
  </si>
  <si>
    <t>Krejčová</t>
  </si>
  <si>
    <t>Magda</t>
  </si>
  <si>
    <t>Janek</t>
  </si>
  <si>
    <t>Komárková</t>
  </si>
  <si>
    <t>Zdeňka</t>
  </si>
  <si>
    <t>Kalichová</t>
  </si>
  <si>
    <t>Lucie</t>
  </si>
  <si>
    <t>Ráček-Pelikánová</t>
  </si>
  <si>
    <t>Dáša</t>
  </si>
  <si>
    <t>Borek</t>
  </si>
  <si>
    <t>Svoboda</t>
  </si>
  <si>
    <t>Ondráček</t>
  </si>
  <si>
    <t>Sporty.cz Brno</t>
  </si>
  <si>
    <t>Homoláč</t>
  </si>
  <si>
    <t>adidas Running TEAM</t>
  </si>
  <si>
    <t>Jaskulka</t>
  </si>
  <si>
    <t>Medek</t>
  </si>
  <si>
    <t>Denis</t>
  </si>
  <si>
    <t>Vojtěch</t>
  </si>
  <si>
    <t>El Halaoui</t>
  </si>
  <si>
    <t>Zálešák</t>
  </si>
  <si>
    <t>Praha</t>
  </si>
  <si>
    <t>Podsedník</t>
  </si>
  <si>
    <t>Jež</t>
  </si>
  <si>
    <t>STS Chvojkovice Brod</t>
  </si>
  <si>
    <t>Marek</t>
  </si>
  <si>
    <t>Odolena Voda</t>
  </si>
  <si>
    <t>Dočekal</t>
  </si>
  <si>
    <t>SK Ante Žďár nad Sázavou</t>
  </si>
  <si>
    <t>Ammer</t>
  </si>
  <si>
    <t>Matyáš</t>
  </si>
  <si>
    <t>Navrátilová</t>
  </si>
  <si>
    <t>Vlasta</t>
  </si>
  <si>
    <t>Vír</t>
  </si>
  <si>
    <t>Jílek</t>
  </si>
  <si>
    <t>František</t>
  </si>
  <si>
    <t>Velké Trestné</t>
  </si>
  <si>
    <t>Benedikt</t>
  </si>
  <si>
    <t>Vraspírová</t>
  </si>
  <si>
    <t>Olešnice</t>
  </si>
  <si>
    <t>Ema</t>
  </si>
  <si>
    <t>Zourek</t>
  </si>
  <si>
    <t>Bedřichovice</t>
  </si>
  <si>
    <t>Ryška</t>
  </si>
  <si>
    <t>Vít</t>
  </si>
  <si>
    <t>VSK UNI BRNO</t>
  </si>
  <si>
    <t>Ďurdiaková</t>
  </si>
  <si>
    <t>AK Olymp Brno</t>
  </si>
  <si>
    <t>Borovec</t>
  </si>
  <si>
    <t>Alexandr</t>
  </si>
  <si>
    <t>Choceň</t>
  </si>
  <si>
    <t>Provazník</t>
  </si>
  <si>
    <t>Polička</t>
  </si>
  <si>
    <t>Hejtmánek</t>
  </si>
  <si>
    <t>Hlavsa</t>
  </si>
  <si>
    <t>Adamov</t>
  </si>
  <si>
    <t>Kryštof</t>
  </si>
  <si>
    <t>Ondřej</t>
  </si>
  <si>
    <t>TJ Jiskra Vír</t>
  </si>
  <si>
    <t>Lorenčíková</t>
  </si>
  <si>
    <t>Adéla</t>
  </si>
  <si>
    <t>Ivan</t>
  </si>
  <si>
    <t>Kašpar Ostrava</t>
  </si>
  <si>
    <t>Klimánková</t>
  </si>
  <si>
    <t>Eva</t>
  </si>
  <si>
    <t>Mihola</t>
  </si>
  <si>
    <t>Machát</t>
  </si>
  <si>
    <t>Pešáková</t>
  </si>
  <si>
    <t>Mirka</t>
  </si>
  <si>
    <t>Tetčice</t>
  </si>
  <si>
    <t>Kubík</t>
  </si>
  <si>
    <t>Janů</t>
  </si>
  <si>
    <t>Bódiová</t>
  </si>
  <si>
    <t>Boháč</t>
  </si>
  <si>
    <t>Matuška</t>
  </si>
  <si>
    <t>Slávek</t>
  </si>
  <si>
    <t>Kohut</t>
  </si>
  <si>
    <t>RELAX-FIT.CZ</t>
  </si>
  <si>
    <t>Doležal</t>
  </si>
  <si>
    <t>NEW BALANCE</t>
  </si>
  <si>
    <t>Veselý</t>
  </si>
  <si>
    <t>Prokop</t>
  </si>
  <si>
    <t>Čuhel</t>
  </si>
  <si>
    <t>Křtěnov</t>
  </si>
  <si>
    <t>Moravská Slávia "B"</t>
  </si>
  <si>
    <t>Moravská Slávia "A"</t>
  </si>
  <si>
    <t>Vojta</t>
  </si>
  <si>
    <t>TJ Slávia Hradec Králové</t>
  </si>
  <si>
    <t>Navrátil</t>
  </si>
  <si>
    <t>Rožná</t>
  </si>
  <si>
    <t>Centko</t>
  </si>
  <si>
    <t>Pavol</t>
  </si>
  <si>
    <t>Příhoda</t>
  </si>
  <si>
    <t>Ždánice</t>
  </si>
  <si>
    <t>Břížďalová</t>
  </si>
  <si>
    <t>Jana</t>
  </si>
  <si>
    <t>Oldřich</t>
  </si>
  <si>
    <t>Tyleček</t>
  </si>
  <si>
    <t>Chudoba</t>
  </si>
  <si>
    <t>RMP TEAM Odranec</t>
  </si>
  <si>
    <t>Nachtigalová</t>
  </si>
  <si>
    <t>Nikola</t>
  </si>
  <si>
    <t>AK Tišnov</t>
  </si>
  <si>
    <t>Bolešín</t>
  </si>
  <si>
    <t>Ela</t>
  </si>
  <si>
    <t>Rovečné</t>
  </si>
  <si>
    <t>Hlinné</t>
  </si>
  <si>
    <t>Coural</t>
  </si>
  <si>
    <t>Křenková</t>
  </si>
  <si>
    <t>Kateřina</t>
  </si>
  <si>
    <t>Přeštice</t>
  </si>
  <si>
    <t>Štěpán</t>
  </si>
  <si>
    <t>DNF</t>
  </si>
  <si>
    <t>Buršová</t>
  </si>
  <si>
    <t>X</t>
  </si>
</sst>
</file>

<file path=xl/styles.xml><?xml version="1.0" encoding="utf-8"?>
<styleSheet xmlns="http://schemas.openxmlformats.org/spreadsheetml/2006/main">
  <numFmts count="5">
    <numFmt numFmtId="164" formatCode="000\ 00"/>
    <numFmt numFmtId="165" formatCode="h:mm:ss;@"/>
    <numFmt numFmtId="166" formatCode="h:mm;@"/>
    <numFmt numFmtId="167" formatCode="[$-405]d\.\ mmmm\ yyyy;@"/>
    <numFmt numFmtId="168" formatCode="[h]:mm:ss;@"/>
  </numFmts>
  <fonts count="28">
    <font>
      <sz val="10"/>
      <name val="Arial"/>
      <charset val="238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5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3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1"/>
      <name val="Calibri"/>
      <family val="2"/>
      <charset val="238"/>
    </font>
    <font>
      <sz val="14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type="path" left="0.5" right="0.5" top="0.5" bottom="0.5">
        <stop position="0">
          <color theme="6" tint="0.40000610370189521"/>
        </stop>
        <stop position="1">
          <color rgb="FFFFFF00"/>
        </stop>
      </gradientFill>
    </fill>
    <fill>
      <patternFill patternType="solid">
        <fgColor rgb="FFFFFF6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7">
    <xf numFmtId="0" fontId="0" fillId="0" borderId="0" xfId="0"/>
    <xf numFmtId="0" fontId="0" fillId="2" borderId="0" xfId="0" applyFill="1" applyProtection="1"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164" fontId="2" fillId="3" borderId="6" xfId="0" applyNumberFormat="1" applyFont="1" applyFill="1" applyBorder="1" applyAlignment="1" applyProtection="1">
      <alignment horizontal="center" vertical="distributed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10" fillId="3" borderId="2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Border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Protection="1"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hidden="1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/>
      <protection hidden="1"/>
    </xf>
    <xf numFmtId="0" fontId="0" fillId="0" borderId="7" xfId="0" applyBorder="1"/>
    <xf numFmtId="0" fontId="0" fillId="0" borderId="10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5" borderId="0" xfId="0" applyFill="1" applyProtection="1"/>
    <xf numFmtId="0" fontId="0" fillId="0" borderId="0" xfId="0" applyProtection="1"/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distributed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0" borderId="4" xfId="0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9" fillId="5" borderId="0" xfId="0" applyFont="1" applyFill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0" borderId="40" xfId="0" applyFont="1" applyFill="1" applyBorder="1" applyAlignment="1" applyProtection="1">
      <alignment horizontal="right"/>
    </xf>
    <xf numFmtId="0" fontId="3" fillId="0" borderId="42" xfId="0" applyFont="1" applyFill="1" applyBorder="1" applyAlignment="1" applyProtection="1">
      <alignment horizontal="right"/>
    </xf>
    <xf numFmtId="0" fontId="3" fillId="0" borderId="41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3" fillId="0" borderId="44" xfId="0" applyFont="1" applyFill="1" applyBorder="1" applyAlignment="1" applyProtection="1">
      <alignment horizontal="right"/>
    </xf>
    <xf numFmtId="0" fontId="3" fillId="0" borderId="45" xfId="0" applyFont="1" applyFill="1" applyBorder="1" applyAlignment="1" applyProtection="1">
      <alignment horizontal="center"/>
    </xf>
    <xf numFmtId="0" fontId="0" fillId="0" borderId="0" xfId="0" applyFill="1" applyProtection="1"/>
    <xf numFmtId="0" fontId="2" fillId="3" borderId="21" xfId="0" applyFont="1" applyFill="1" applyBorder="1" applyAlignment="1" applyProtection="1">
      <alignment horizontal="center" vertical="distributed"/>
    </xf>
    <xf numFmtId="0" fontId="2" fillId="3" borderId="22" xfId="0" applyFont="1" applyFill="1" applyBorder="1" applyAlignment="1" applyProtection="1">
      <alignment horizontal="center" vertical="distributed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165" fontId="3" fillId="0" borderId="13" xfId="0" applyNumberFormat="1" applyFont="1" applyFill="1" applyBorder="1" applyAlignment="1" applyProtection="1">
      <alignment horizontal="center"/>
      <protection locked="0"/>
    </xf>
    <xf numFmtId="165" fontId="3" fillId="0" borderId="8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5" fillId="6" borderId="32" xfId="0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horizontal="center"/>
    </xf>
    <xf numFmtId="1" fontId="3" fillId="0" borderId="7" xfId="0" applyNumberFormat="1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0" fillId="5" borderId="0" xfId="0" applyFill="1" applyAlignment="1" applyProtection="1">
      <alignment wrapText="1"/>
    </xf>
    <xf numFmtId="0" fontId="3" fillId="0" borderId="7" xfId="0" applyFont="1" applyFill="1" applyBorder="1" applyProtection="1">
      <protection locked="0" hidden="1"/>
    </xf>
    <xf numFmtId="0" fontId="3" fillId="0" borderId="7" xfId="0" applyFont="1" applyFill="1" applyBorder="1" applyAlignment="1" applyProtection="1">
      <alignment horizontal="center"/>
      <protection locked="0" hidden="1"/>
    </xf>
    <xf numFmtId="0" fontId="0" fillId="0" borderId="7" xfId="0" applyFill="1" applyBorder="1" applyAlignment="1" applyProtection="1">
      <alignment horizontal="center"/>
      <protection locked="0" hidden="1"/>
    </xf>
    <xf numFmtId="166" fontId="3" fillId="0" borderId="7" xfId="0" applyNumberFormat="1" applyFont="1" applyFill="1" applyBorder="1" applyAlignment="1" applyProtection="1">
      <alignment horizontal="center"/>
      <protection locked="0" hidden="1"/>
    </xf>
    <xf numFmtId="0" fontId="3" fillId="0" borderId="5" xfId="0" applyFont="1" applyFill="1" applyBorder="1" applyProtection="1">
      <protection locked="0" hidden="1"/>
    </xf>
    <xf numFmtId="0" fontId="3" fillId="0" borderId="5" xfId="0" applyFont="1" applyFill="1" applyBorder="1" applyAlignment="1" applyProtection="1">
      <alignment horizontal="center"/>
      <protection locked="0" hidden="1"/>
    </xf>
    <xf numFmtId="0" fontId="0" fillId="0" borderId="5" xfId="0" applyFill="1" applyBorder="1" applyAlignment="1" applyProtection="1">
      <alignment horizontal="center"/>
      <protection locked="0" hidden="1"/>
    </xf>
    <xf numFmtId="166" fontId="3" fillId="0" borderId="5" xfId="0" applyNumberFormat="1" applyFont="1" applyFill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 vertical="center"/>
      <protection locked="0" hidden="1"/>
    </xf>
    <xf numFmtId="0" fontId="3" fillId="0" borderId="4" xfId="0" applyFont="1" applyFill="1" applyBorder="1" applyAlignment="1" applyProtection="1">
      <alignment horizontal="center" vertical="center"/>
      <protection locked="0" hidden="1"/>
    </xf>
    <xf numFmtId="0" fontId="6" fillId="0" borderId="7" xfId="0" applyFont="1" applyFill="1" applyBorder="1" applyAlignment="1" applyProtection="1">
      <alignment horizontal="center"/>
      <protection locked="0" hidden="1"/>
    </xf>
    <xf numFmtId="0" fontId="3" fillId="0" borderId="1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24" fillId="0" borderId="7" xfId="0" applyFont="1" applyBorder="1"/>
    <xf numFmtId="0" fontId="3" fillId="0" borderId="0" xfId="0" applyFon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65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65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Protection="1">
      <protection hidden="1"/>
    </xf>
    <xf numFmtId="0" fontId="12" fillId="3" borderId="33" xfId="1" applyFont="1" applyFill="1" applyBorder="1" applyAlignment="1" applyProtection="1">
      <alignment horizontal="center" vertical="center"/>
      <protection hidden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17" xfId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left"/>
      <protection hidden="1"/>
    </xf>
    <xf numFmtId="165" fontId="3" fillId="0" borderId="49" xfId="2" applyNumberFormat="1" applyFont="1" applyFill="1" applyBorder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  <protection hidden="1"/>
    </xf>
    <xf numFmtId="165" fontId="3" fillId="0" borderId="51" xfId="2" applyNumberFormat="1" applyFont="1" applyFill="1" applyBorder="1" applyAlignment="1">
      <alignment horizontal="center"/>
    </xf>
    <xf numFmtId="0" fontId="6" fillId="0" borderId="0" xfId="1" applyFill="1" applyProtection="1">
      <protection hidden="1"/>
    </xf>
    <xf numFmtId="0" fontId="6" fillId="0" borderId="0" xfId="1" applyFill="1" applyBorder="1" applyProtection="1">
      <protection hidden="1"/>
    </xf>
    <xf numFmtId="0" fontId="6" fillId="0" borderId="0" xfId="1" applyBorder="1" applyProtection="1">
      <protection hidden="1"/>
    </xf>
    <xf numFmtId="0" fontId="6" fillId="0" borderId="0" xfId="1" applyFill="1" applyBorder="1" applyAlignment="1" applyProtection="1">
      <alignment horizontal="center"/>
      <protection hidden="1"/>
    </xf>
    <xf numFmtId="0" fontId="12" fillId="0" borderId="0" xfId="1" applyFont="1" applyProtection="1">
      <protection hidden="1"/>
    </xf>
    <xf numFmtId="0" fontId="6" fillId="0" borderId="0" xfId="1" applyAlignment="1" applyProtection="1">
      <alignment horizontal="center"/>
      <protection hidden="1"/>
    </xf>
    <xf numFmtId="0" fontId="3" fillId="0" borderId="16" xfId="0" applyFont="1" applyBorder="1" applyAlignment="1">
      <alignment horizontal="center" vertical="center"/>
    </xf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167" fontId="13" fillId="0" borderId="0" xfId="0" applyNumberFormat="1" applyFont="1" applyFill="1" applyBorder="1" applyAlignment="1" applyProtection="1">
      <alignment horizontal="center" vertical="center"/>
    </xf>
    <xf numFmtId="168" fontId="3" fillId="0" borderId="7" xfId="0" applyNumberFormat="1" applyFont="1" applyFill="1" applyBorder="1" applyAlignment="1" applyProtection="1">
      <alignment horizontal="center"/>
      <protection locked="0" hidden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28" xfId="1" applyNumberFormat="1" applyFont="1" applyFill="1" applyBorder="1" applyProtection="1">
      <protection hidden="1"/>
    </xf>
    <xf numFmtId="0" fontId="3" fillId="0" borderId="28" xfId="1" applyNumberFormat="1" applyFont="1" applyFill="1" applyBorder="1" applyAlignment="1" applyProtection="1">
      <alignment horizontal="left"/>
      <protection hidden="1"/>
    </xf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Protection="1">
      <protection hidden="1"/>
    </xf>
    <xf numFmtId="0" fontId="3" fillId="0" borderId="6" xfId="1" applyNumberFormat="1" applyFont="1" applyFill="1" applyBorder="1" applyAlignment="1" applyProtection="1">
      <alignment horizontal="left"/>
      <protection hidden="1"/>
    </xf>
    <xf numFmtId="0" fontId="3" fillId="0" borderId="31" xfId="1" applyNumberFormat="1" applyFont="1" applyFill="1" applyBorder="1" applyAlignment="1" applyProtection="1">
      <alignment horizontal="center"/>
      <protection hidden="1"/>
    </xf>
    <xf numFmtId="0" fontId="3" fillId="0" borderId="30" xfId="1" applyNumberFormat="1" applyFont="1" applyFill="1" applyBorder="1" applyProtection="1">
      <protection hidden="1"/>
    </xf>
    <xf numFmtId="0" fontId="3" fillId="0" borderId="4" xfId="1" applyNumberFormat="1" applyFont="1" applyFill="1" applyBorder="1" applyProtection="1"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12" fillId="3" borderId="12" xfId="0" applyFont="1" applyFill="1" applyBorder="1" applyAlignment="1" applyProtection="1">
      <alignment horizontal="center"/>
      <protection hidden="1"/>
    </xf>
    <xf numFmtId="0" fontId="12" fillId="3" borderId="36" xfId="0" applyFont="1" applyFill="1" applyBorder="1" applyAlignment="1" applyProtection="1">
      <alignment horizontal="center"/>
      <protection hidden="1"/>
    </xf>
    <xf numFmtId="0" fontId="12" fillId="3" borderId="11" xfId="0" applyFont="1" applyFill="1" applyBorder="1" applyAlignment="1" applyProtection="1">
      <alignment horizontal="center"/>
      <protection hidden="1"/>
    </xf>
    <xf numFmtId="0" fontId="7" fillId="0" borderId="33" xfId="0" applyFont="1" applyFill="1" applyBorder="1" applyAlignment="1" applyProtection="1">
      <alignment horizontal="center" vertical="distributed"/>
      <protection hidden="1"/>
    </xf>
    <xf numFmtId="0" fontId="7" fillId="0" borderId="34" xfId="0" applyFont="1" applyFill="1" applyBorder="1" applyAlignment="1" applyProtection="1">
      <alignment horizontal="center" vertical="distributed"/>
      <protection hidden="1"/>
    </xf>
    <xf numFmtId="0" fontId="7" fillId="0" borderId="35" xfId="0" applyFont="1" applyFill="1" applyBorder="1" applyAlignment="1" applyProtection="1">
      <alignment horizontal="center" vertical="distributed"/>
      <protection hidden="1"/>
    </xf>
    <xf numFmtId="0" fontId="16" fillId="8" borderId="46" xfId="0" applyFont="1" applyFill="1" applyBorder="1" applyAlignment="1" applyProtection="1">
      <alignment horizontal="center" vertical="center"/>
    </xf>
    <xf numFmtId="0" fontId="16" fillId="8" borderId="47" xfId="0" applyFont="1" applyFill="1" applyBorder="1" applyAlignment="1" applyProtection="1">
      <alignment horizontal="center" vertical="center"/>
    </xf>
    <xf numFmtId="0" fontId="16" fillId="8" borderId="48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167" fontId="5" fillId="0" borderId="25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7" fontId="5" fillId="0" borderId="26" xfId="0" applyNumberFormat="1" applyFont="1" applyFill="1" applyBorder="1" applyAlignment="1" applyProtection="1">
      <alignment horizontal="center" vertical="center"/>
    </xf>
    <xf numFmtId="0" fontId="14" fillId="7" borderId="37" xfId="0" applyFont="1" applyFill="1" applyBorder="1" applyAlignment="1" applyProtection="1">
      <alignment horizontal="center" vertical="center" wrapText="1"/>
    </xf>
    <xf numFmtId="0" fontId="14" fillId="7" borderId="39" xfId="0" applyFont="1" applyFill="1" applyBorder="1" applyAlignment="1" applyProtection="1">
      <alignment horizontal="center" vertical="center" wrapText="1"/>
    </xf>
    <xf numFmtId="0" fontId="14" fillId="7" borderId="24" xfId="0" applyFont="1" applyFill="1" applyBorder="1" applyAlignment="1" applyProtection="1">
      <alignment horizontal="center" vertical="center" wrapText="1"/>
    </xf>
    <xf numFmtId="0" fontId="14" fillId="7" borderId="19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167" fontId="13" fillId="0" borderId="25" xfId="0" applyNumberFormat="1" applyFont="1" applyFill="1" applyBorder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/>
    </xf>
    <xf numFmtId="167" fontId="13" fillId="0" borderId="26" xfId="0" applyNumberFormat="1" applyFont="1" applyFill="1" applyBorder="1" applyAlignment="1" applyProtection="1">
      <alignment horizontal="center" vertical="center"/>
    </xf>
    <xf numFmtId="0" fontId="6" fillId="9" borderId="37" xfId="0" applyFont="1" applyFill="1" applyBorder="1" applyAlignment="1" applyProtection="1">
      <alignment horizontal="left" vertical="top" wrapText="1"/>
    </xf>
    <xf numFmtId="0" fontId="0" fillId="9" borderId="38" xfId="0" applyFill="1" applyBorder="1" applyAlignment="1" applyProtection="1">
      <alignment horizontal="left" vertical="top" wrapText="1"/>
    </xf>
    <xf numFmtId="0" fontId="0" fillId="9" borderId="39" xfId="0" applyFill="1" applyBorder="1" applyAlignment="1" applyProtection="1">
      <alignment horizontal="left" vertical="top" wrapText="1"/>
    </xf>
    <xf numFmtId="0" fontId="0" fillId="9" borderId="25" xfId="0" applyFill="1" applyBorder="1" applyAlignment="1" applyProtection="1">
      <alignment horizontal="left" vertical="top" wrapText="1"/>
    </xf>
    <xf numFmtId="0" fontId="0" fillId="9" borderId="0" xfId="0" applyFill="1" applyBorder="1" applyAlignment="1" applyProtection="1">
      <alignment horizontal="left" vertical="top" wrapText="1"/>
    </xf>
    <xf numFmtId="0" fontId="0" fillId="9" borderId="26" xfId="0" applyFill="1" applyBorder="1" applyAlignment="1" applyProtection="1">
      <alignment horizontal="left" vertical="top" wrapText="1"/>
    </xf>
    <xf numFmtId="0" fontId="0" fillId="9" borderId="24" xfId="0" applyFill="1" applyBorder="1" applyAlignment="1" applyProtection="1">
      <alignment horizontal="left" vertical="top" wrapText="1"/>
    </xf>
    <xf numFmtId="0" fontId="0" fillId="9" borderId="18" xfId="0" applyFill="1" applyBorder="1" applyAlignment="1" applyProtection="1">
      <alignment horizontal="left" vertical="top" wrapText="1"/>
    </xf>
    <xf numFmtId="0" fontId="0" fillId="9" borderId="19" xfId="0" applyFill="1" applyBorder="1" applyAlignment="1" applyProtection="1">
      <alignment horizontal="left" vertical="top" wrapText="1"/>
    </xf>
    <xf numFmtId="0" fontId="25" fillId="0" borderId="27" xfId="1" applyFont="1" applyBorder="1" applyAlignment="1" applyProtection="1">
      <alignment horizontal="center" vertical="center"/>
      <protection hidden="1"/>
    </xf>
    <xf numFmtId="0" fontId="25" fillId="0" borderId="24" xfId="1" applyFont="1" applyBorder="1" applyAlignment="1" applyProtection="1">
      <alignment horizontal="center" vertical="center"/>
      <protection hidden="1"/>
    </xf>
    <xf numFmtId="0" fontId="3" fillId="0" borderId="28" xfId="1" applyNumberFormat="1" applyFont="1" applyFill="1" applyBorder="1" applyAlignment="1" applyProtection="1">
      <alignment horizontal="center" vertical="center"/>
      <protection hidden="1"/>
    </xf>
    <xf numFmtId="0" fontId="3" fillId="0" borderId="52" xfId="1" applyNumberFormat="1" applyFont="1" applyFill="1" applyBorder="1" applyAlignment="1" applyProtection="1">
      <alignment horizontal="center" vertical="center"/>
      <protection hidden="1"/>
    </xf>
    <xf numFmtId="165" fontId="26" fillId="0" borderId="50" xfId="1" applyNumberFormat="1" applyFont="1" applyBorder="1" applyAlignment="1" applyProtection="1">
      <alignment horizontal="center" vertical="center"/>
      <protection hidden="1"/>
    </xf>
    <xf numFmtId="165" fontId="26" fillId="0" borderId="23" xfId="1" applyNumberFormat="1" applyFont="1" applyBorder="1" applyAlignment="1" applyProtection="1">
      <alignment horizontal="center" vertical="center"/>
      <protection hidden="1"/>
    </xf>
    <xf numFmtId="0" fontId="7" fillId="0" borderId="37" xfId="1" applyFont="1" applyFill="1" applyBorder="1" applyAlignment="1" applyProtection="1">
      <alignment horizontal="center"/>
      <protection hidden="1"/>
    </xf>
    <xf numFmtId="0" fontId="7" fillId="0" borderId="38" xfId="1" applyFont="1" applyFill="1" applyBorder="1" applyAlignment="1" applyProtection="1">
      <alignment horizontal="center"/>
      <protection hidden="1"/>
    </xf>
    <xf numFmtId="0" fontId="7" fillId="0" borderId="39" xfId="1" applyFont="1" applyFill="1" applyBorder="1" applyAlignment="1" applyProtection="1">
      <alignment horizontal="center"/>
      <protection hidden="1"/>
    </xf>
    <xf numFmtId="0" fontId="13" fillId="0" borderId="24" xfId="1" applyFont="1" applyFill="1" applyBorder="1" applyAlignment="1" applyProtection="1">
      <alignment horizontal="center"/>
      <protection hidden="1"/>
    </xf>
    <xf numFmtId="0" fontId="13" fillId="0" borderId="18" xfId="1" applyFont="1" applyFill="1" applyBorder="1" applyAlignment="1" applyProtection="1">
      <alignment horizontal="center"/>
      <protection hidden="1"/>
    </xf>
    <xf numFmtId="0" fontId="13" fillId="0" borderId="19" xfId="1" applyFont="1" applyFill="1" applyBorder="1" applyAlignment="1" applyProtection="1">
      <alignment horizontal="center"/>
      <protection hidden="1"/>
    </xf>
    <xf numFmtId="0" fontId="25" fillId="0" borderId="37" xfId="1" applyFont="1" applyBorder="1" applyAlignment="1" applyProtection="1">
      <alignment horizontal="center" vertical="center"/>
      <protection hidden="1"/>
    </xf>
    <xf numFmtId="0" fontId="3" fillId="0" borderId="39" xfId="1" applyNumberFormat="1" applyFont="1" applyFill="1" applyBorder="1" applyAlignment="1" applyProtection="1">
      <alignment horizontal="center" vertical="center"/>
      <protection hidden="1"/>
    </xf>
    <xf numFmtId="0" fontId="3" fillId="0" borderId="19" xfId="1" applyNumberFormat="1" applyFont="1" applyFill="1" applyBorder="1" applyAlignment="1" applyProtection="1">
      <alignment horizontal="center" vertical="center"/>
      <protection hidden="1"/>
    </xf>
    <xf numFmtId="165" fontId="26" fillId="0" borderId="46" xfId="1" applyNumberFormat="1" applyFont="1" applyBorder="1" applyAlignment="1" applyProtection="1">
      <alignment horizontal="center" vertical="center"/>
      <protection hidden="1"/>
    </xf>
    <xf numFmtId="165" fontId="26" fillId="0" borderId="48" xfId="1" applyNumberFormat="1" applyFont="1" applyBorder="1" applyAlignment="1" applyProtection="1">
      <alignment horizontal="center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27" fillId="0" borderId="24" xfId="0" applyFont="1" applyBorder="1" applyAlignment="1" applyProtection="1">
      <alignment horizontal="center" vertical="center"/>
      <protection hidden="1"/>
    </xf>
    <xf numFmtId="0" fontId="27" fillId="0" borderId="18" xfId="0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>
      <alignment horizontal="center"/>
    </xf>
    <xf numFmtId="0" fontId="9" fillId="0" borderId="17" xfId="0" applyFont="1" applyBorder="1" applyAlignment="1">
      <alignment horizontal="center"/>
    </xf>
  </cellXfs>
  <cellStyles count="3">
    <cellStyle name="normální" xfId="0" builtinId="0"/>
    <cellStyle name="normální 2" xfId="1"/>
    <cellStyle name="Normální 3" xfId="2"/>
  </cellStyles>
  <dxfs count="3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156796</xdr:colOff>
      <xdr:row>0</xdr:row>
      <xdr:rowOff>123825</xdr:rowOff>
    </xdr:from>
    <xdr:to>
      <xdr:col>1</xdr:col>
      <xdr:colOff>671146</xdr:colOff>
      <xdr:row>0</xdr:row>
      <xdr:rowOff>971550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96" y="123825"/>
          <a:ext cx="888023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1123073</xdr:colOff>
      <xdr:row>0</xdr:row>
      <xdr:rowOff>139211</xdr:rowOff>
    </xdr:from>
    <xdr:to>
      <xdr:col>7</xdr:col>
      <xdr:colOff>478448</xdr:colOff>
      <xdr:row>0</xdr:row>
      <xdr:rowOff>1077057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2246" y="139211"/>
          <a:ext cx="1062548" cy="937846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335755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323848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297588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704851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315391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704851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323850</xdr:colOff>
      <xdr:row>3</xdr:row>
      <xdr:rowOff>66675</xdr:rowOff>
    </xdr:from>
    <xdr:to>
      <xdr:col>26</xdr:col>
      <xdr:colOff>38100</xdr:colOff>
      <xdr:row>16</xdr:row>
      <xdr:rowOff>74351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552450"/>
          <a:ext cx="2152650" cy="2112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504825</xdr:colOff>
      <xdr:row>2</xdr:row>
      <xdr:rowOff>161925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9050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2638592</xdr:colOff>
      <xdr:row>0</xdr:row>
      <xdr:rowOff>76200</xdr:rowOff>
    </xdr:from>
    <xdr:to>
      <xdr:col>6</xdr:col>
      <xdr:colOff>562952</xdr:colOff>
      <xdr:row>2</xdr:row>
      <xdr:rowOff>195384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48667" y="76200"/>
          <a:ext cx="978710" cy="73830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466723</xdr:colOff>
      <xdr:row>2</xdr:row>
      <xdr:rowOff>47625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2422351</xdr:colOff>
      <xdr:row>0</xdr:row>
      <xdr:rowOff>57150</xdr:rowOff>
    </xdr:from>
    <xdr:to>
      <xdr:col>8</xdr:col>
      <xdr:colOff>704850</xdr:colOff>
      <xdr:row>2</xdr:row>
      <xdr:rowOff>38100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47625</xdr:rowOff>
    </xdr:from>
    <xdr:to>
      <xdr:col>7</xdr:col>
      <xdr:colOff>1314450</xdr:colOff>
      <xdr:row>1</xdr:row>
      <xdr:rowOff>285750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5800" y="47625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0</xdr:row>
      <xdr:rowOff>0</xdr:rowOff>
    </xdr:from>
    <xdr:to>
      <xdr:col>2</xdr:col>
      <xdr:colOff>219075</xdr:colOff>
      <xdr:row>1</xdr:row>
      <xdr:rowOff>314325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0"/>
          <a:ext cx="704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1</xdr:col>
      <xdr:colOff>714375</xdr:colOff>
      <xdr:row>1</xdr:row>
      <xdr:rowOff>137709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38099"/>
          <a:ext cx="866776" cy="85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85725</xdr:rowOff>
    </xdr:from>
    <xdr:to>
      <xdr:col>1</xdr:col>
      <xdr:colOff>704850</xdr:colOff>
      <xdr:row>1</xdr:row>
      <xdr:rowOff>123825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857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0</xdr:row>
      <xdr:rowOff>123825</xdr:rowOff>
    </xdr:from>
    <xdr:to>
      <xdr:col>7</xdr:col>
      <xdr:colOff>523875</xdr:colOff>
      <xdr:row>1</xdr:row>
      <xdr:rowOff>104775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19700" y="123825"/>
          <a:ext cx="9144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302418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2545772</xdr:colOff>
      <xdr:row>0</xdr:row>
      <xdr:rowOff>154701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83136" y="154701"/>
          <a:ext cx="1068532" cy="8445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104774</xdr:colOff>
      <xdr:row>0</xdr:row>
      <xdr:rowOff>85725</xdr:rowOff>
    </xdr:from>
    <xdr:to>
      <xdr:col>1</xdr:col>
      <xdr:colOff>409573</xdr:colOff>
      <xdr:row>2</xdr:row>
      <xdr:rowOff>47625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335755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371473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85725</xdr:rowOff>
    </xdr:from>
    <xdr:to>
      <xdr:col>1</xdr:col>
      <xdr:colOff>419098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774" y="85725"/>
          <a:ext cx="914399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2422351</xdr:colOff>
      <xdr:row>0</xdr:row>
      <xdr:rowOff>57150</xdr:rowOff>
    </xdr:from>
    <xdr:to>
      <xdr:col>7</xdr:col>
      <xdr:colOff>704850</xdr:colOff>
      <xdr:row>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8226" y="57150"/>
          <a:ext cx="1187624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AF549"/>
  <sheetViews>
    <sheetView showGridLines="0" topLeftCell="A93" zoomScale="120" zoomScaleNormal="120" zoomScaleSheetLayoutView="130" workbookViewId="0">
      <selection activeCell="E72" sqref="E72"/>
    </sheetView>
  </sheetViews>
  <sheetFormatPr defaultRowHeight="12.75"/>
  <cols>
    <col min="1" max="1" width="5.5703125" style="20" customWidth="1"/>
    <col min="2" max="2" width="17.42578125" style="11" bestFit="1" customWidth="1"/>
    <col min="3" max="3" width="12.5703125" style="11" customWidth="1"/>
    <col min="4" max="4" width="9.140625" style="9" bestFit="1"/>
    <col min="5" max="5" width="40.28515625" style="11" bestFit="1" customWidth="1"/>
    <col min="6" max="6" width="9.140625" style="11" bestFit="1"/>
    <col min="7" max="7" width="25.5703125" style="11" bestFit="1" customWidth="1"/>
    <col min="8" max="8" width="9.7109375" style="11" customWidth="1"/>
    <col min="9" max="18" width="9.140625" style="11"/>
    <col min="19" max="19" width="7.85546875" style="9" bestFit="1" customWidth="1"/>
    <col min="20" max="16384" width="9.140625" style="11"/>
  </cols>
  <sheetData>
    <row r="1" spans="1:32" ht="93" customHeight="1" thickBot="1">
      <c r="A1" s="156" t="str">
        <f>"Prezenční listina - Malý svratecký maratón "&amp;O2</f>
        <v>Prezenční listina - Malý svratecký maratón 2014</v>
      </c>
      <c r="B1" s="157"/>
      <c r="C1" s="157"/>
      <c r="D1" s="157"/>
      <c r="E1" s="157"/>
      <c r="F1" s="157"/>
      <c r="G1" s="157"/>
      <c r="H1" s="1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6.25" customHeight="1" thickBot="1">
      <c r="A2" s="16"/>
      <c r="B2" s="2" t="s">
        <v>6</v>
      </c>
      <c r="C2" s="2" t="s">
        <v>0</v>
      </c>
      <c r="D2" s="2" t="s">
        <v>1</v>
      </c>
      <c r="E2" s="2" t="s">
        <v>4</v>
      </c>
      <c r="F2" s="13" t="s">
        <v>7</v>
      </c>
      <c r="G2" s="2" t="s">
        <v>5</v>
      </c>
      <c r="H2" s="10" t="s">
        <v>3</v>
      </c>
      <c r="I2" s="1"/>
      <c r="J2" s="1"/>
      <c r="K2" s="1"/>
      <c r="L2" s="1"/>
      <c r="M2" s="1"/>
      <c r="N2" s="1"/>
      <c r="O2" s="33">
        <v>2014</v>
      </c>
      <c r="P2" s="1"/>
      <c r="Q2" s="1"/>
      <c r="R2" s="1"/>
      <c r="S2" s="2" t="s">
        <v>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1">
        <f t="shared" ref="A3:A19" si="0">IF(B3&lt;&gt;0,A2+1,"")</f>
        <v>1</v>
      </c>
      <c r="B3" s="22" t="s">
        <v>282</v>
      </c>
      <c r="C3" s="105" t="s">
        <v>283</v>
      </c>
      <c r="D3" s="23">
        <v>1967</v>
      </c>
      <c r="E3" s="31" t="s">
        <v>284</v>
      </c>
      <c r="F3" s="24">
        <v>18</v>
      </c>
      <c r="G3" s="31"/>
      <c r="H3" s="15" t="str">
        <f t="shared" ref="H3:H34" si="1">IF(S3&lt;&gt;"Ž",IF($O$2-D3&gt;39,IF($O$2-D3&gt;49,IF($O$2-D3&gt;59,IF($O$2-D3&gt;69,IF($O$2-D3&gt;90,"to snad ne!","E"),"D"),"C"),"B"),"A"),IF(S3="Ž",IF($O$2-D3&gt;34,IF($O$2-D3&gt;44,IF($O$2-D3&gt;90,"to snad ne!","H"),"G"),"F")))</f>
        <v>B</v>
      </c>
      <c r="I3" s="1"/>
      <c r="J3" s="1"/>
      <c r="K3" s="1"/>
      <c r="L3" s="1"/>
      <c r="M3" s="1"/>
      <c r="N3" s="1"/>
      <c r="O3" s="17"/>
      <c r="P3" s="1"/>
      <c r="Q3" s="1"/>
      <c r="R3" s="1"/>
      <c r="S3" s="3" t="str">
        <f t="shared" ref="S3:S34" si="2">IF(LEN(B3)=0," ",IF(MID(B3,LEN(B3),1)="á","Ž","M"))</f>
        <v>M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5">
        <f t="shared" si="0"/>
        <v>2</v>
      </c>
      <c r="B4" s="22" t="s">
        <v>303</v>
      </c>
      <c r="C4" s="22" t="s">
        <v>304</v>
      </c>
      <c r="D4" s="23">
        <v>1980</v>
      </c>
      <c r="E4" s="31" t="s">
        <v>305</v>
      </c>
      <c r="F4" s="24"/>
      <c r="G4" s="31" t="s">
        <v>306</v>
      </c>
      <c r="H4" s="15" t="str">
        <f t="shared" si="1"/>
        <v>A</v>
      </c>
      <c r="I4" s="1"/>
      <c r="J4" s="1"/>
      <c r="K4" s="1"/>
      <c r="L4" s="1"/>
      <c r="M4" s="1"/>
      <c r="N4" s="1"/>
      <c r="O4" s="17"/>
      <c r="P4" s="1"/>
      <c r="Q4" s="1"/>
      <c r="R4" s="1"/>
      <c r="S4" s="4" t="str">
        <f t="shared" si="2"/>
        <v>M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>
      <c r="A5" s="25">
        <f t="shared" si="0"/>
        <v>3</v>
      </c>
      <c r="B5" s="22" t="s">
        <v>254</v>
      </c>
      <c r="C5" s="22" t="s">
        <v>255</v>
      </c>
      <c r="D5" s="23">
        <v>1975</v>
      </c>
      <c r="E5" s="31" t="s">
        <v>256</v>
      </c>
      <c r="F5" s="24">
        <v>70</v>
      </c>
      <c r="G5" s="31"/>
      <c r="H5" s="15" t="str">
        <f t="shared" si="1"/>
        <v>G</v>
      </c>
      <c r="I5" s="1"/>
      <c r="J5" s="1"/>
      <c r="K5" s="1"/>
      <c r="L5" s="1"/>
      <c r="M5" s="1"/>
      <c r="N5" s="1"/>
      <c r="O5" s="17"/>
      <c r="P5" s="1"/>
      <c r="Q5" s="1"/>
      <c r="R5" s="1"/>
      <c r="S5" s="3" t="str">
        <f t="shared" si="2"/>
        <v>Ž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>
      <c r="A6" s="25">
        <f t="shared" si="0"/>
        <v>4</v>
      </c>
      <c r="B6" s="22" t="s">
        <v>273</v>
      </c>
      <c r="C6" s="22" t="s">
        <v>190</v>
      </c>
      <c r="D6" s="23">
        <v>1980</v>
      </c>
      <c r="E6" s="31" t="s">
        <v>274</v>
      </c>
      <c r="F6" s="24"/>
      <c r="G6" s="31"/>
      <c r="H6" s="15" t="str">
        <f t="shared" si="1"/>
        <v>A</v>
      </c>
      <c r="I6" s="1"/>
      <c r="J6" s="1"/>
      <c r="K6" s="153" t="s">
        <v>11</v>
      </c>
      <c r="L6" s="154"/>
      <c r="M6" s="155"/>
      <c r="N6" s="1"/>
      <c r="O6" s="17"/>
      <c r="P6" s="1"/>
      <c r="Q6" s="1"/>
      <c r="R6" s="1"/>
      <c r="S6" s="4" t="str">
        <f t="shared" si="2"/>
        <v>M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>
      <c r="A7" s="25">
        <f t="shared" si="0"/>
        <v>5</v>
      </c>
      <c r="B7" s="22" t="s">
        <v>280</v>
      </c>
      <c r="C7" s="22" t="s">
        <v>281</v>
      </c>
      <c r="D7" s="23">
        <v>1978</v>
      </c>
      <c r="E7" s="31" t="s">
        <v>176</v>
      </c>
      <c r="F7" s="24">
        <v>44</v>
      </c>
      <c r="G7" s="31"/>
      <c r="H7" s="15" t="str">
        <f t="shared" si="1"/>
        <v>G</v>
      </c>
      <c r="I7" s="1"/>
      <c r="J7" s="1"/>
      <c r="K7" s="1"/>
      <c r="L7" s="1"/>
      <c r="M7" s="1"/>
      <c r="N7" s="1"/>
      <c r="O7" s="17"/>
      <c r="P7" s="1"/>
      <c r="Q7" s="1"/>
      <c r="R7" s="1"/>
      <c r="S7" s="3" t="str">
        <f t="shared" si="2"/>
        <v>Ž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>
      <c r="A8" s="25">
        <f t="shared" si="0"/>
        <v>6</v>
      </c>
      <c r="B8" s="22" t="s">
        <v>253</v>
      </c>
      <c r="C8" s="22" t="s">
        <v>175</v>
      </c>
      <c r="D8" s="23">
        <v>1959</v>
      </c>
      <c r="E8" s="31" t="s">
        <v>233</v>
      </c>
      <c r="F8" s="24"/>
      <c r="G8" s="31"/>
      <c r="H8" s="15" t="str">
        <f t="shared" si="1"/>
        <v>C</v>
      </c>
      <c r="I8" s="1"/>
      <c r="J8" s="1"/>
      <c r="K8" s="1"/>
      <c r="L8" s="1"/>
      <c r="M8" s="1"/>
      <c r="N8" s="1"/>
      <c r="O8" s="17"/>
      <c r="P8" s="1"/>
      <c r="Q8" s="1"/>
      <c r="R8" s="1"/>
      <c r="S8" s="4" t="str">
        <f t="shared" si="2"/>
        <v>M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25">
        <f t="shared" si="0"/>
        <v>7</v>
      </c>
      <c r="B9" s="22" t="s">
        <v>236</v>
      </c>
      <c r="C9" s="22" t="s">
        <v>237</v>
      </c>
      <c r="D9" s="23">
        <v>1989</v>
      </c>
      <c r="E9" s="31" t="s">
        <v>238</v>
      </c>
      <c r="F9" s="24">
        <v>40</v>
      </c>
      <c r="G9" s="31"/>
      <c r="H9" s="15" t="str">
        <f t="shared" si="1"/>
        <v>A</v>
      </c>
      <c r="I9" s="1"/>
      <c r="J9" s="1"/>
      <c r="K9" s="18"/>
      <c r="L9" s="1"/>
      <c r="M9" s="1"/>
      <c r="N9" s="1"/>
      <c r="O9" s="17"/>
      <c r="P9" s="1"/>
      <c r="Q9" s="1"/>
      <c r="R9" s="1"/>
      <c r="S9" s="3" t="str">
        <f t="shared" si="2"/>
        <v>M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>
      <c r="A10" s="25">
        <f t="shared" si="0"/>
        <v>8</v>
      </c>
      <c r="B10" s="22" t="s">
        <v>236</v>
      </c>
      <c r="C10" s="22" t="s">
        <v>239</v>
      </c>
      <c r="D10" s="23">
        <v>1963</v>
      </c>
      <c r="E10" s="31" t="s">
        <v>238</v>
      </c>
      <c r="F10" s="24">
        <v>38</v>
      </c>
      <c r="G10" s="31"/>
      <c r="H10" s="15" t="str">
        <f t="shared" si="1"/>
        <v>C</v>
      </c>
      <c r="I10" s="1"/>
      <c r="J10" s="1"/>
      <c r="K10" s="1"/>
      <c r="L10" s="1"/>
      <c r="M10" s="1"/>
      <c r="N10" s="1"/>
      <c r="O10" s="17"/>
      <c r="P10" s="1"/>
      <c r="Q10" s="1"/>
      <c r="R10" s="1"/>
      <c r="S10" s="4" t="str">
        <f t="shared" si="2"/>
        <v>M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>
      <c r="A11" s="25">
        <f t="shared" si="0"/>
        <v>9</v>
      </c>
      <c r="B11" s="22" t="s">
        <v>320</v>
      </c>
      <c r="C11" s="22" t="s">
        <v>202</v>
      </c>
      <c r="D11" s="23">
        <v>1977</v>
      </c>
      <c r="E11" s="31" t="s">
        <v>325</v>
      </c>
      <c r="F11" s="24">
        <v>31</v>
      </c>
      <c r="G11" s="31"/>
      <c r="H11" s="15" t="str">
        <f t="shared" si="1"/>
        <v>A</v>
      </c>
      <c r="I11" s="1"/>
      <c r="J11" s="1"/>
      <c r="K11" s="1"/>
      <c r="L11" s="1"/>
      <c r="M11" s="1"/>
      <c r="N11" s="1"/>
      <c r="O11" s="17"/>
      <c r="P11" s="1"/>
      <c r="Q11" s="1"/>
      <c r="R11" s="1"/>
      <c r="S11" s="3" t="str">
        <f t="shared" si="2"/>
        <v>M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>
      <c r="A12" s="25">
        <f t="shared" si="0"/>
        <v>10</v>
      </c>
      <c r="B12" s="22" t="s">
        <v>229</v>
      </c>
      <c r="C12" s="22" t="s">
        <v>230</v>
      </c>
      <c r="D12" s="23">
        <v>1959</v>
      </c>
      <c r="E12" s="31" t="s">
        <v>198</v>
      </c>
      <c r="F12" s="24">
        <v>103</v>
      </c>
      <c r="G12" s="31"/>
      <c r="H12" s="15" t="str">
        <f t="shared" si="1"/>
        <v>C</v>
      </c>
      <c r="I12" s="1"/>
      <c r="J12" s="1"/>
      <c r="K12" s="19"/>
      <c r="L12" s="1"/>
      <c r="M12" s="1"/>
      <c r="N12" s="1"/>
      <c r="O12" s="17"/>
      <c r="P12" s="1"/>
      <c r="Q12" s="1"/>
      <c r="R12" s="1"/>
      <c r="S12" s="4" t="str">
        <f t="shared" si="2"/>
        <v>M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>
      <c r="A13" s="25">
        <f t="shared" si="0"/>
        <v>11</v>
      </c>
      <c r="B13" s="22" t="s">
        <v>229</v>
      </c>
      <c r="C13" s="22" t="s">
        <v>202</v>
      </c>
      <c r="D13" s="23">
        <v>1987</v>
      </c>
      <c r="E13" s="31" t="s">
        <v>198</v>
      </c>
      <c r="F13" s="24">
        <v>104</v>
      </c>
      <c r="G13" s="31"/>
      <c r="H13" s="15" t="str">
        <f t="shared" si="1"/>
        <v>A</v>
      </c>
      <c r="I13" s="1"/>
      <c r="J13" s="1"/>
      <c r="K13" s="19"/>
      <c r="L13" s="1"/>
      <c r="M13" s="1"/>
      <c r="N13" s="1"/>
      <c r="O13" s="17"/>
      <c r="P13" s="1"/>
      <c r="Q13" s="1"/>
      <c r="R13" s="1"/>
      <c r="S13" s="3" t="str">
        <f t="shared" si="2"/>
        <v>M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A14" s="25">
        <f t="shared" si="0"/>
        <v>12</v>
      </c>
      <c r="B14" s="22" t="s">
        <v>258</v>
      </c>
      <c r="C14" s="22" t="s">
        <v>172</v>
      </c>
      <c r="D14" s="23">
        <v>1966</v>
      </c>
      <c r="E14" s="31" t="s">
        <v>238</v>
      </c>
      <c r="F14" s="24">
        <v>82</v>
      </c>
      <c r="G14" s="31"/>
      <c r="H14" s="15" t="str">
        <f t="shared" si="1"/>
        <v>H</v>
      </c>
      <c r="I14" s="1"/>
      <c r="J14" s="1"/>
      <c r="K14" s="19"/>
      <c r="L14" s="1"/>
      <c r="M14" s="1"/>
      <c r="N14" s="1"/>
      <c r="O14" s="17"/>
      <c r="P14" s="1"/>
      <c r="Q14" s="1"/>
      <c r="R14" s="1"/>
      <c r="S14" s="4" t="str">
        <f t="shared" si="2"/>
        <v>Ž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A15" s="25">
        <f t="shared" si="0"/>
        <v>13</v>
      </c>
      <c r="B15" s="22" t="s">
        <v>268</v>
      </c>
      <c r="C15" s="22" t="s">
        <v>223</v>
      </c>
      <c r="D15" s="23">
        <v>1981</v>
      </c>
      <c r="E15" s="31" t="s">
        <v>269</v>
      </c>
      <c r="F15" s="24">
        <v>73</v>
      </c>
      <c r="G15" s="31"/>
      <c r="H15" s="15" t="str">
        <f t="shared" si="1"/>
        <v>A</v>
      </c>
      <c r="I15" s="1"/>
      <c r="J15" s="1"/>
      <c r="K15" s="19"/>
      <c r="L15" s="1"/>
      <c r="M15" s="1"/>
      <c r="N15" s="1"/>
      <c r="O15" s="17"/>
      <c r="P15" s="1"/>
      <c r="Q15" s="1"/>
      <c r="R15" s="1"/>
      <c r="S15" s="3" t="str">
        <f t="shared" si="2"/>
        <v>M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A16" s="25">
        <f t="shared" si="0"/>
        <v>14</v>
      </c>
      <c r="B16" s="22" t="s">
        <v>272</v>
      </c>
      <c r="C16" s="22" t="s">
        <v>187</v>
      </c>
      <c r="D16" s="23">
        <v>1978</v>
      </c>
      <c r="E16" s="31" t="s">
        <v>271</v>
      </c>
      <c r="F16" s="24">
        <v>36</v>
      </c>
      <c r="G16" s="31"/>
      <c r="H16" s="15" t="str">
        <f t="shared" si="1"/>
        <v>A</v>
      </c>
      <c r="I16" s="19"/>
      <c r="J16" s="19"/>
      <c r="K16" s="19"/>
      <c r="L16" s="1"/>
      <c r="M16" s="19"/>
      <c r="N16" s="19"/>
      <c r="O16" s="17"/>
      <c r="P16" s="1"/>
      <c r="Q16" s="1"/>
      <c r="R16" s="1"/>
      <c r="S16" s="4" t="str">
        <f t="shared" si="2"/>
        <v>M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>
      <c r="A17" s="25">
        <f t="shared" si="0"/>
        <v>15</v>
      </c>
      <c r="B17" s="22" t="s">
        <v>272</v>
      </c>
      <c r="C17" s="22" t="s">
        <v>202</v>
      </c>
      <c r="D17" s="23">
        <v>1976</v>
      </c>
      <c r="E17" s="31" t="s">
        <v>271</v>
      </c>
      <c r="F17" s="24">
        <v>34</v>
      </c>
      <c r="G17" s="31"/>
      <c r="H17" s="15" t="str">
        <f t="shared" si="1"/>
        <v>A</v>
      </c>
      <c r="I17" s="19"/>
      <c r="J17" s="19"/>
      <c r="K17" s="19"/>
      <c r="L17" s="1"/>
      <c r="M17" s="19"/>
      <c r="N17" s="19"/>
      <c r="O17" s="17"/>
      <c r="P17" s="1"/>
      <c r="Q17" s="1"/>
      <c r="R17" s="1"/>
      <c r="S17" s="3" t="str">
        <f t="shared" si="2"/>
        <v>M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>
      <c r="A18" s="25">
        <f t="shared" si="0"/>
        <v>16</v>
      </c>
      <c r="B18" s="22" t="s">
        <v>227</v>
      </c>
      <c r="C18" s="22" t="s">
        <v>228</v>
      </c>
      <c r="D18" s="23">
        <v>1958</v>
      </c>
      <c r="E18" s="31" t="s">
        <v>337</v>
      </c>
      <c r="F18" s="24">
        <v>56</v>
      </c>
      <c r="G18" s="31"/>
      <c r="H18" s="15" t="str">
        <f t="shared" si="1"/>
        <v>C</v>
      </c>
      <c r="I18" s="19"/>
      <c r="J18" s="19"/>
      <c r="K18" s="19"/>
      <c r="L18" s="1"/>
      <c r="M18" s="19"/>
      <c r="N18" s="19"/>
      <c r="O18" s="17"/>
      <c r="P18" s="1"/>
      <c r="Q18" s="1"/>
      <c r="R18" s="1"/>
      <c r="S18" s="4" t="str">
        <f t="shared" si="2"/>
        <v>M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25">
        <f t="shared" si="0"/>
        <v>17</v>
      </c>
      <c r="B19" s="22" t="s">
        <v>231</v>
      </c>
      <c r="C19" s="22" t="s">
        <v>197</v>
      </c>
      <c r="D19" s="23">
        <v>1978</v>
      </c>
      <c r="E19" s="31" t="s">
        <v>291</v>
      </c>
      <c r="F19" s="24">
        <v>41</v>
      </c>
      <c r="G19" s="31"/>
      <c r="H19" s="15" t="str">
        <f t="shared" si="1"/>
        <v>A</v>
      </c>
      <c r="I19" s="19"/>
      <c r="J19" s="19"/>
      <c r="K19" s="19"/>
      <c r="L19" s="1"/>
      <c r="M19" s="19"/>
      <c r="N19" s="19"/>
      <c r="O19" s="17"/>
      <c r="P19" s="1"/>
      <c r="Q19" s="1"/>
      <c r="R19" s="1"/>
      <c r="S19" s="3" t="str">
        <f t="shared" si="2"/>
        <v>M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25">
        <f t="shared" ref="A20:A54" si="3">IF(B20&lt;&gt;0,A19+1,"")</f>
        <v>18</v>
      </c>
      <c r="B20" s="22" t="s">
        <v>178</v>
      </c>
      <c r="C20" s="22" t="s">
        <v>179</v>
      </c>
      <c r="D20" s="23">
        <v>1970</v>
      </c>
      <c r="E20" s="31" t="s">
        <v>176</v>
      </c>
      <c r="F20" s="24">
        <v>17</v>
      </c>
      <c r="G20" s="31"/>
      <c r="H20" s="15" t="str">
        <f t="shared" si="1"/>
        <v>B</v>
      </c>
      <c r="I20" s="19"/>
      <c r="J20" s="19"/>
      <c r="K20" s="19"/>
      <c r="L20" s="1"/>
      <c r="M20" s="19"/>
      <c r="N20" s="19"/>
      <c r="O20" s="17"/>
      <c r="P20" s="1"/>
      <c r="Q20" s="1"/>
      <c r="R20" s="1"/>
      <c r="S20" s="4" t="str">
        <f t="shared" si="2"/>
        <v>M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25">
        <f t="shared" si="3"/>
        <v>19</v>
      </c>
      <c r="B21" s="22" t="s">
        <v>330</v>
      </c>
      <c r="C21" s="22" t="s">
        <v>182</v>
      </c>
      <c r="D21" s="23">
        <v>1984</v>
      </c>
      <c r="E21" s="31" t="s">
        <v>183</v>
      </c>
      <c r="F21" s="24"/>
      <c r="G21" s="31"/>
      <c r="H21" s="15" t="str">
        <f t="shared" si="1"/>
        <v>A</v>
      </c>
      <c r="I21" s="19"/>
      <c r="J21" s="19"/>
      <c r="K21" s="19"/>
      <c r="L21" s="19"/>
      <c r="M21" s="19"/>
      <c r="N21" s="19"/>
      <c r="O21" s="17"/>
      <c r="P21" s="1"/>
      <c r="Q21" s="1"/>
      <c r="R21" s="1"/>
      <c r="S21" s="3" t="str">
        <f t="shared" si="2"/>
        <v>M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25">
        <f t="shared" si="3"/>
        <v>20</v>
      </c>
      <c r="B22" s="22" t="s">
        <v>248</v>
      </c>
      <c r="C22" s="22" t="s">
        <v>237</v>
      </c>
      <c r="D22" s="23">
        <v>1986</v>
      </c>
      <c r="E22" s="31" t="s">
        <v>249</v>
      </c>
      <c r="F22" s="24">
        <v>93</v>
      </c>
      <c r="G22" s="31"/>
      <c r="H22" s="15" t="str">
        <f t="shared" si="1"/>
        <v>A</v>
      </c>
      <c r="I22" s="19"/>
      <c r="J22" s="19"/>
      <c r="K22" s="19"/>
      <c r="L22" s="19"/>
      <c r="M22" s="19"/>
      <c r="N22" s="19"/>
      <c r="O22" s="17"/>
      <c r="P22" s="1"/>
      <c r="Q22" s="1"/>
      <c r="R22" s="1"/>
      <c r="S22" s="4" t="str">
        <f t="shared" si="2"/>
        <v>M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25">
        <f t="shared" si="3"/>
        <v>21</v>
      </c>
      <c r="B23" s="22" t="s">
        <v>298</v>
      </c>
      <c r="C23" s="22" t="s">
        <v>179</v>
      </c>
      <c r="D23" s="23">
        <v>1974</v>
      </c>
      <c r="E23" s="31" t="s">
        <v>299</v>
      </c>
      <c r="F23" s="24">
        <v>106</v>
      </c>
      <c r="G23" s="31"/>
      <c r="H23" s="15" t="str">
        <f t="shared" si="1"/>
        <v>B</v>
      </c>
      <c r="I23" s="19"/>
      <c r="J23" s="19"/>
      <c r="K23" s="19"/>
      <c r="L23" s="19"/>
      <c r="M23" s="19"/>
      <c r="N23" s="19"/>
      <c r="O23" s="17"/>
      <c r="P23" s="1"/>
      <c r="Q23" s="1"/>
      <c r="R23" s="1"/>
      <c r="S23" s="3" t="str">
        <f t="shared" si="2"/>
        <v>M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25">
        <f t="shared" si="3"/>
        <v>22</v>
      </c>
      <c r="B24" s="22" t="s">
        <v>257</v>
      </c>
      <c r="C24" s="22" t="s">
        <v>170</v>
      </c>
      <c r="D24" s="23">
        <v>1982</v>
      </c>
      <c r="E24" s="31" t="s">
        <v>208</v>
      </c>
      <c r="F24" s="24">
        <v>84</v>
      </c>
      <c r="G24" s="31"/>
      <c r="H24" s="15" t="str">
        <f t="shared" si="1"/>
        <v>A</v>
      </c>
      <c r="I24" s="19"/>
      <c r="J24" s="19"/>
      <c r="K24" s="19"/>
      <c r="L24" s="19"/>
      <c r="M24" s="19"/>
      <c r="N24" s="19"/>
      <c r="O24" s="17"/>
      <c r="P24" s="1"/>
      <c r="Q24" s="1"/>
      <c r="R24" s="1"/>
      <c r="S24" s="4" t="str">
        <f t="shared" si="2"/>
        <v>M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25">
        <f t="shared" si="3"/>
        <v>23</v>
      </c>
      <c r="B25" s="22" t="s">
        <v>206</v>
      </c>
      <c r="C25" s="22" t="s">
        <v>207</v>
      </c>
      <c r="D25" s="23">
        <v>1941</v>
      </c>
      <c r="E25" s="31" t="s">
        <v>208</v>
      </c>
      <c r="F25" s="24">
        <v>8</v>
      </c>
      <c r="G25" s="31"/>
      <c r="H25" s="15" t="str">
        <f t="shared" si="1"/>
        <v>E</v>
      </c>
      <c r="I25" s="19"/>
      <c r="J25" s="19"/>
      <c r="K25" s="19"/>
      <c r="L25" s="19"/>
      <c r="M25" s="19"/>
      <c r="N25" s="19"/>
      <c r="O25" s="17"/>
      <c r="P25" s="1"/>
      <c r="Q25" s="1"/>
      <c r="R25" s="1"/>
      <c r="S25" s="3" t="str">
        <f t="shared" si="2"/>
        <v>M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25">
        <f t="shared" si="3"/>
        <v>24</v>
      </c>
      <c r="B26" s="22" t="s">
        <v>324</v>
      </c>
      <c r="C26" s="22" t="s">
        <v>246</v>
      </c>
      <c r="D26" s="23">
        <v>1990</v>
      </c>
      <c r="E26" s="31" t="s">
        <v>325</v>
      </c>
      <c r="F26" s="24">
        <v>30</v>
      </c>
      <c r="G26" s="31"/>
      <c r="H26" s="15" t="str">
        <f t="shared" si="1"/>
        <v>A</v>
      </c>
      <c r="I26" s="19"/>
      <c r="J26" s="19"/>
      <c r="K26" s="19"/>
      <c r="L26" s="19"/>
      <c r="M26" s="19"/>
      <c r="N26" s="19"/>
      <c r="O26" s="17"/>
      <c r="P26" s="1"/>
      <c r="Q26" s="1"/>
      <c r="R26" s="1"/>
      <c r="S26" s="4" t="str">
        <f t="shared" si="2"/>
        <v>M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25">
        <f t="shared" si="3"/>
        <v>25</v>
      </c>
      <c r="B27" s="22" t="s">
        <v>307</v>
      </c>
      <c r="C27" s="22" t="s">
        <v>190</v>
      </c>
      <c r="D27" s="23">
        <v>1979</v>
      </c>
      <c r="E27" s="31" t="s">
        <v>305</v>
      </c>
      <c r="F27" s="24">
        <v>96</v>
      </c>
      <c r="G27" s="31" t="s">
        <v>306</v>
      </c>
      <c r="H27" s="15" t="str">
        <f t="shared" si="1"/>
        <v>A</v>
      </c>
      <c r="I27" s="1"/>
      <c r="J27" s="1"/>
      <c r="K27" s="1"/>
      <c r="L27" s="1"/>
      <c r="M27" s="1"/>
      <c r="N27" s="1"/>
      <c r="O27" s="17"/>
      <c r="P27" s="1"/>
      <c r="Q27" s="1"/>
      <c r="R27" s="1"/>
      <c r="S27" s="3" t="str">
        <f t="shared" si="2"/>
        <v>M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25">
        <f t="shared" si="3"/>
        <v>26</v>
      </c>
      <c r="B28" s="22" t="s">
        <v>240</v>
      </c>
      <c r="C28" s="22" t="s">
        <v>241</v>
      </c>
      <c r="D28" s="23">
        <v>1938</v>
      </c>
      <c r="E28" s="31" t="s">
        <v>242</v>
      </c>
      <c r="F28" s="24">
        <v>10</v>
      </c>
      <c r="G28" s="31" t="s">
        <v>177</v>
      </c>
      <c r="H28" s="15" t="str">
        <f t="shared" si="1"/>
        <v>E</v>
      </c>
      <c r="I28" s="1"/>
      <c r="J28" s="1"/>
      <c r="K28" s="1"/>
      <c r="L28" s="1"/>
      <c r="M28" s="1"/>
      <c r="N28" s="1"/>
      <c r="O28" s="17"/>
      <c r="P28" s="1"/>
      <c r="Q28" s="1"/>
      <c r="R28" s="1"/>
      <c r="S28" s="4" t="str">
        <f t="shared" si="2"/>
        <v>M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">
      <c r="A29" s="25">
        <f t="shared" si="3"/>
        <v>27</v>
      </c>
      <c r="B29" s="22" t="s">
        <v>189</v>
      </c>
      <c r="C29" s="104" t="s">
        <v>190</v>
      </c>
      <c r="D29" s="23">
        <v>1979</v>
      </c>
      <c r="E29" s="31" t="s">
        <v>191</v>
      </c>
      <c r="F29" s="24">
        <v>55</v>
      </c>
      <c r="G29" s="31"/>
      <c r="H29" s="15" t="str">
        <f t="shared" si="1"/>
        <v>A</v>
      </c>
      <c r="I29" s="1"/>
      <c r="J29" s="1"/>
      <c r="K29" s="1"/>
      <c r="L29" s="1"/>
      <c r="M29" s="1"/>
      <c r="N29" s="1"/>
      <c r="O29" s="17"/>
      <c r="P29" s="1"/>
      <c r="Q29" s="1"/>
      <c r="R29" s="1"/>
      <c r="S29" s="3" t="str">
        <f t="shared" si="2"/>
        <v>M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25">
        <f t="shared" si="3"/>
        <v>28</v>
      </c>
      <c r="B30" s="22" t="s">
        <v>189</v>
      </c>
      <c r="C30" s="22" t="s">
        <v>192</v>
      </c>
      <c r="D30" s="23">
        <v>1978</v>
      </c>
      <c r="E30" s="31" t="s">
        <v>191</v>
      </c>
      <c r="F30" s="24">
        <v>54</v>
      </c>
      <c r="G30" s="31"/>
      <c r="H30" s="15" t="str">
        <f t="shared" si="1"/>
        <v>A</v>
      </c>
      <c r="I30" s="1"/>
      <c r="J30" s="1"/>
      <c r="K30" s="1"/>
      <c r="L30" s="1"/>
      <c r="M30" s="1"/>
      <c r="N30" s="1"/>
      <c r="O30" s="17"/>
      <c r="P30" s="1"/>
      <c r="Q30" s="1"/>
      <c r="R30" s="1"/>
      <c r="S30" s="4" t="str">
        <f t="shared" si="2"/>
        <v>M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>
      <c r="A31" s="25">
        <f t="shared" si="3"/>
        <v>29</v>
      </c>
      <c r="B31" s="22" t="s">
        <v>300</v>
      </c>
      <c r="C31" s="22" t="s">
        <v>301</v>
      </c>
      <c r="D31" s="23">
        <v>1953</v>
      </c>
      <c r="E31" s="31" t="s">
        <v>302</v>
      </c>
      <c r="F31" s="24">
        <v>12</v>
      </c>
      <c r="G31" s="31" t="s">
        <v>177</v>
      </c>
      <c r="H31" s="15" t="str">
        <f t="shared" si="1"/>
        <v>D</v>
      </c>
      <c r="I31" s="1"/>
      <c r="J31" s="1"/>
      <c r="K31" s="1"/>
      <c r="L31" s="1"/>
      <c r="M31" s="1"/>
      <c r="N31" s="1"/>
      <c r="O31" s="17"/>
      <c r="P31" s="1"/>
      <c r="Q31" s="1"/>
      <c r="R31" s="1"/>
      <c r="S31" s="3" t="str">
        <f t="shared" si="2"/>
        <v>M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25">
        <f t="shared" si="3"/>
        <v>30</v>
      </c>
      <c r="B32" s="22" t="s">
        <v>313</v>
      </c>
      <c r="C32" s="22" t="s">
        <v>194</v>
      </c>
      <c r="D32" s="23">
        <v>1969</v>
      </c>
      <c r="E32" s="31" t="s">
        <v>176</v>
      </c>
      <c r="F32" s="24">
        <v>77</v>
      </c>
      <c r="G32" s="31"/>
      <c r="H32" s="15" t="str">
        <f t="shared" si="1"/>
        <v>B</v>
      </c>
      <c r="I32" s="1"/>
      <c r="J32" s="1"/>
      <c r="K32" s="1"/>
      <c r="L32" s="1"/>
      <c r="M32" s="1"/>
      <c r="N32" s="1"/>
      <c r="O32" s="17"/>
      <c r="P32" s="1"/>
      <c r="Q32" s="1"/>
      <c r="R32" s="1"/>
      <c r="S32" s="4" t="str">
        <f t="shared" si="2"/>
        <v>M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>
      <c r="A33" s="25">
        <f t="shared" si="3"/>
        <v>31</v>
      </c>
      <c r="B33" s="22" t="s">
        <v>326</v>
      </c>
      <c r="C33" s="22" t="s">
        <v>187</v>
      </c>
      <c r="D33" s="23">
        <v>1968</v>
      </c>
      <c r="E33" s="31" t="s">
        <v>195</v>
      </c>
      <c r="F33" s="24">
        <v>109</v>
      </c>
      <c r="G33" s="31"/>
      <c r="H33" s="15" t="str">
        <f t="shared" si="1"/>
        <v>B</v>
      </c>
      <c r="I33" s="1"/>
      <c r="J33" s="1"/>
      <c r="K33" s="1"/>
      <c r="L33" s="1"/>
      <c r="M33" s="1"/>
      <c r="N33" s="1"/>
      <c r="O33" s="17"/>
      <c r="P33" s="1"/>
      <c r="Q33" s="1"/>
      <c r="R33" s="1"/>
      <c r="S33" s="3" t="str">
        <f t="shared" si="2"/>
        <v>M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25">
        <f t="shared" si="3"/>
        <v>32</v>
      </c>
      <c r="B34" s="22" t="s">
        <v>263</v>
      </c>
      <c r="C34" s="22" t="s">
        <v>264</v>
      </c>
      <c r="D34" s="23">
        <v>1985</v>
      </c>
      <c r="E34" s="31" t="s">
        <v>265</v>
      </c>
      <c r="F34" s="24">
        <v>98</v>
      </c>
      <c r="G34" s="31"/>
      <c r="H34" s="15" t="str">
        <f t="shared" si="1"/>
        <v>A</v>
      </c>
      <c r="I34" s="1"/>
      <c r="J34" s="1"/>
      <c r="K34" s="1"/>
      <c r="L34" s="1"/>
      <c r="M34" s="1"/>
      <c r="N34" s="1"/>
      <c r="O34" s="17"/>
      <c r="P34" s="1"/>
      <c r="Q34" s="1"/>
      <c r="R34" s="1"/>
      <c r="S34" s="4" t="str">
        <f t="shared" si="2"/>
        <v>M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25">
        <f t="shared" si="3"/>
        <v>33</v>
      </c>
      <c r="B35" s="22" t="s">
        <v>263</v>
      </c>
      <c r="C35" s="22" t="s">
        <v>266</v>
      </c>
      <c r="D35" s="23">
        <v>1961</v>
      </c>
      <c r="E35" s="31" t="s">
        <v>267</v>
      </c>
      <c r="F35" s="24">
        <v>100</v>
      </c>
      <c r="G35" s="31"/>
      <c r="H35" s="15" t="str">
        <f t="shared" ref="H35:H66" si="4">IF(S35&lt;&gt;"Ž",IF($O$2-D35&gt;39,IF($O$2-D35&gt;49,IF($O$2-D35&gt;59,IF($O$2-D35&gt;69,IF($O$2-D35&gt;90,"to snad ne!","E"),"D"),"C"),"B"),"A"),IF(S35="Ž",IF($O$2-D35&gt;34,IF($O$2-D35&gt;44,IF($O$2-D35&gt;90,"to snad ne!","H"),"G"),"F")))</f>
        <v>C</v>
      </c>
      <c r="I35" s="1"/>
      <c r="J35" s="1"/>
      <c r="K35" s="1"/>
      <c r="L35" s="1"/>
      <c r="M35" s="1"/>
      <c r="N35" s="1"/>
      <c r="O35" s="17"/>
      <c r="P35" s="1"/>
      <c r="Q35" s="1"/>
      <c r="R35" s="1"/>
      <c r="S35" s="3" t="str">
        <f t="shared" ref="S35:S66" si="5">IF(LEN(B35)=0," ",IF(MID(B35,LEN(B35),1)="á","Ž","M"))</f>
        <v>M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25">
        <f t="shared" si="3"/>
        <v>34</v>
      </c>
      <c r="B36" s="22" t="s">
        <v>316</v>
      </c>
      <c r="C36" s="22" t="s">
        <v>317</v>
      </c>
      <c r="D36" s="23">
        <v>1989</v>
      </c>
      <c r="E36" s="31" t="s">
        <v>267</v>
      </c>
      <c r="F36" s="24">
        <v>97</v>
      </c>
      <c r="G36" s="31"/>
      <c r="H36" s="15" t="str">
        <f t="shared" si="4"/>
        <v>F</v>
      </c>
      <c r="I36" s="1"/>
      <c r="J36" s="1"/>
      <c r="K36" s="1"/>
      <c r="L36" s="1"/>
      <c r="M36" s="1"/>
      <c r="N36" s="1"/>
      <c r="O36" s="17"/>
      <c r="P36" s="1"/>
      <c r="Q36" s="1"/>
      <c r="R36" s="1"/>
      <c r="S36" s="4" t="str">
        <f t="shared" si="5"/>
        <v>Ž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>
      <c r="A37" s="25">
        <f t="shared" si="3"/>
        <v>35</v>
      </c>
      <c r="B37" s="22" t="s">
        <v>169</v>
      </c>
      <c r="C37" s="22" t="s">
        <v>170</v>
      </c>
      <c r="D37" s="23">
        <v>1986</v>
      </c>
      <c r="E37" s="31" t="s">
        <v>173</v>
      </c>
      <c r="F37" s="24">
        <v>16</v>
      </c>
      <c r="G37" s="31"/>
      <c r="H37" s="15" t="str">
        <f t="shared" si="4"/>
        <v>A</v>
      </c>
      <c r="I37" s="1"/>
      <c r="J37" s="1"/>
      <c r="K37" s="1"/>
      <c r="L37" s="1"/>
      <c r="M37" s="1"/>
      <c r="N37" s="1"/>
      <c r="O37" s="17"/>
      <c r="P37" s="1"/>
      <c r="Q37" s="1"/>
      <c r="R37" s="1"/>
      <c r="S37" s="3" t="str">
        <f t="shared" si="5"/>
        <v>M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>
      <c r="A38" s="25">
        <f t="shared" si="3"/>
        <v>36</v>
      </c>
      <c r="B38" s="22" t="s">
        <v>219</v>
      </c>
      <c r="C38" s="22" t="s">
        <v>220</v>
      </c>
      <c r="D38" s="23">
        <v>1977</v>
      </c>
      <c r="E38" s="31" t="s">
        <v>221</v>
      </c>
      <c r="F38" s="24">
        <v>79</v>
      </c>
      <c r="G38" s="31"/>
      <c r="H38" s="15" t="str">
        <f t="shared" si="4"/>
        <v>A</v>
      </c>
      <c r="I38" s="1"/>
      <c r="J38" s="1"/>
      <c r="K38" s="1"/>
      <c r="L38" s="1"/>
      <c r="M38" s="1"/>
      <c r="N38" s="1"/>
      <c r="O38" s="17"/>
      <c r="P38" s="1"/>
      <c r="Q38" s="1"/>
      <c r="R38" s="1"/>
      <c r="S38" s="4" t="str">
        <f t="shared" si="5"/>
        <v>M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>
      <c r="A39" s="25">
        <f t="shared" si="3"/>
        <v>37</v>
      </c>
      <c r="B39" s="22" t="s">
        <v>314</v>
      </c>
      <c r="C39" s="22" t="s">
        <v>315</v>
      </c>
      <c r="D39" s="23">
        <v>1974</v>
      </c>
      <c r="E39" s="31" t="s">
        <v>191</v>
      </c>
      <c r="F39" s="24">
        <v>7</v>
      </c>
      <c r="G39" s="31"/>
      <c r="H39" s="15" t="str">
        <f t="shared" si="4"/>
        <v>G</v>
      </c>
      <c r="I39" s="1"/>
      <c r="J39" s="1"/>
      <c r="K39" s="1"/>
      <c r="L39" s="1"/>
      <c r="M39" s="1"/>
      <c r="N39" s="1"/>
      <c r="O39" s="17"/>
      <c r="P39" s="1"/>
      <c r="Q39" s="1"/>
      <c r="R39" s="1"/>
      <c r="S39" s="3" t="str">
        <f t="shared" si="5"/>
        <v>Ž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>
      <c r="A40" s="25">
        <f t="shared" si="3"/>
        <v>38</v>
      </c>
      <c r="B40" s="22" t="s">
        <v>199</v>
      </c>
      <c r="C40" s="22" t="s">
        <v>200</v>
      </c>
      <c r="D40" s="23">
        <v>1971</v>
      </c>
      <c r="E40" s="31" t="s">
        <v>195</v>
      </c>
      <c r="F40" s="24">
        <v>108</v>
      </c>
      <c r="G40" s="31"/>
      <c r="H40" s="15" t="str">
        <f t="shared" si="4"/>
        <v>B</v>
      </c>
      <c r="I40" s="1"/>
      <c r="J40" s="1"/>
      <c r="K40" s="1"/>
      <c r="L40" s="1"/>
      <c r="M40" s="1"/>
      <c r="N40" s="1"/>
      <c r="O40" s="17"/>
      <c r="P40" s="1"/>
      <c r="Q40" s="1"/>
      <c r="R40" s="1"/>
      <c r="S40" s="4" t="str">
        <f t="shared" si="5"/>
        <v>M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>
      <c r="A41" s="25">
        <f t="shared" si="3"/>
        <v>39</v>
      </c>
      <c r="B41" s="22" t="s">
        <v>199</v>
      </c>
      <c r="C41" s="22" t="s">
        <v>179</v>
      </c>
      <c r="D41" s="23">
        <v>1969</v>
      </c>
      <c r="E41" s="31" t="s">
        <v>226</v>
      </c>
      <c r="F41" s="24">
        <v>99</v>
      </c>
      <c r="G41" s="31"/>
      <c r="H41" s="15" t="str">
        <f t="shared" si="4"/>
        <v>B</v>
      </c>
      <c r="I41" s="1"/>
      <c r="J41" s="1"/>
      <c r="K41" s="1"/>
      <c r="L41" s="1"/>
      <c r="M41" s="1"/>
      <c r="N41" s="1"/>
      <c r="O41" s="17"/>
      <c r="P41" s="1"/>
      <c r="Q41" s="1"/>
      <c r="R41" s="1"/>
      <c r="S41" s="3" t="str">
        <f t="shared" si="5"/>
        <v>M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>
      <c r="A42" s="25">
        <f t="shared" si="3"/>
        <v>40</v>
      </c>
      <c r="B42" s="22" t="s">
        <v>250</v>
      </c>
      <c r="C42" s="22" t="s">
        <v>190</v>
      </c>
      <c r="D42" s="23">
        <v>1987</v>
      </c>
      <c r="E42" s="31" t="s">
        <v>249</v>
      </c>
      <c r="F42" s="24">
        <v>92</v>
      </c>
      <c r="G42" s="31"/>
      <c r="H42" s="15" t="str">
        <f t="shared" si="4"/>
        <v>A</v>
      </c>
      <c r="I42" s="1"/>
      <c r="J42" s="1"/>
      <c r="K42" s="1"/>
      <c r="L42" s="1"/>
      <c r="M42" s="1"/>
      <c r="N42" s="1"/>
      <c r="O42" s="17"/>
      <c r="P42" s="1"/>
      <c r="Q42" s="1"/>
      <c r="R42" s="1"/>
      <c r="S42" s="4" t="str">
        <f t="shared" si="5"/>
        <v>M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>
      <c r="A43" s="25">
        <f t="shared" si="3"/>
        <v>41</v>
      </c>
      <c r="B43" s="22" t="s">
        <v>234</v>
      </c>
      <c r="C43" s="22" t="s">
        <v>235</v>
      </c>
      <c r="D43" s="23">
        <v>1969</v>
      </c>
      <c r="E43" s="31" t="s">
        <v>233</v>
      </c>
      <c r="F43" s="24"/>
      <c r="G43" s="31"/>
      <c r="H43" s="15" t="str">
        <f t="shared" si="4"/>
        <v>H</v>
      </c>
      <c r="I43" s="1"/>
      <c r="J43" s="1"/>
      <c r="K43" s="1"/>
      <c r="L43" s="1"/>
      <c r="M43" s="1"/>
      <c r="N43" s="1"/>
      <c r="O43" s="17"/>
      <c r="P43" s="1"/>
      <c r="Q43" s="1"/>
      <c r="R43" s="1"/>
      <c r="S43" s="3" t="str">
        <f t="shared" si="5"/>
        <v>Ž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>
      <c r="A44" s="25">
        <f t="shared" si="3"/>
        <v>42</v>
      </c>
      <c r="B44" s="22" t="s">
        <v>232</v>
      </c>
      <c r="C44" s="22" t="s">
        <v>207</v>
      </c>
      <c r="D44" s="23">
        <v>1965</v>
      </c>
      <c r="E44" s="31" t="s">
        <v>233</v>
      </c>
      <c r="F44" s="24"/>
      <c r="G44" s="31"/>
      <c r="H44" s="15" t="str">
        <f t="shared" si="4"/>
        <v>B</v>
      </c>
      <c r="I44" s="1"/>
      <c r="J44" s="1"/>
      <c r="K44" s="1"/>
      <c r="L44" s="1"/>
      <c r="M44" s="1"/>
      <c r="N44" s="1"/>
      <c r="O44" s="17"/>
      <c r="P44" s="1"/>
      <c r="Q44" s="1"/>
      <c r="R44" s="1"/>
      <c r="S44" s="4" t="str">
        <f t="shared" si="5"/>
        <v>M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>
      <c r="A45" s="25">
        <f t="shared" si="3"/>
        <v>43</v>
      </c>
      <c r="B45" s="22" t="s">
        <v>180</v>
      </c>
      <c r="C45" s="22" t="s">
        <v>179</v>
      </c>
      <c r="D45" s="23">
        <v>1977</v>
      </c>
      <c r="E45" s="31" t="s">
        <v>181</v>
      </c>
      <c r="F45" s="24">
        <v>107</v>
      </c>
      <c r="G45" s="31"/>
      <c r="H45" s="15" t="str">
        <f t="shared" si="4"/>
        <v>A</v>
      </c>
      <c r="I45" s="1"/>
      <c r="J45" s="1"/>
      <c r="K45" s="1"/>
      <c r="L45" s="1"/>
      <c r="M45" s="1"/>
      <c r="N45" s="1"/>
      <c r="O45" s="17"/>
      <c r="P45" s="1"/>
      <c r="Q45" s="1"/>
      <c r="R45" s="1"/>
      <c r="S45" s="3" t="str">
        <f t="shared" si="5"/>
        <v>M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>
      <c r="A46" s="25">
        <f t="shared" si="3"/>
        <v>44</v>
      </c>
      <c r="B46" s="22" t="s">
        <v>311</v>
      </c>
      <c r="C46" s="22" t="s">
        <v>312</v>
      </c>
      <c r="D46" s="23">
        <v>1980</v>
      </c>
      <c r="E46" s="31" t="s">
        <v>176</v>
      </c>
      <c r="F46" s="24">
        <v>76</v>
      </c>
      <c r="G46" s="31"/>
      <c r="H46" s="15" t="str">
        <f t="shared" si="4"/>
        <v>F</v>
      </c>
      <c r="I46" s="1"/>
      <c r="J46" s="1"/>
      <c r="K46" s="1"/>
      <c r="L46" s="1"/>
      <c r="M46" s="1"/>
      <c r="N46" s="1"/>
      <c r="O46" s="17"/>
      <c r="P46" s="1"/>
      <c r="Q46" s="1"/>
      <c r="R46" s="1"/>
      <c r="S46" s="4" t="str">
        <f t="shared" si="5"/>
        <v>Ž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>
      <c r="A47" s="25">
        <f t="shared" si="3"/>
        <v>45</v>
      </c>
      <c r="B47" s="22" t="s">
        <v>222</v>
      </c>
      <c r="C47" s="22" t="s">
        <v>223</v>
      </c>
      <c r="D47" s="23">
        <v>1959</v>
      </c>
      <c r="E47" s="31" t="s">
        <v>176</v>
      </c>
      <c r="F47" s="24">
        <v>23</v>
      </c>
      <c r="G47" s="31"/>
      <c r="H47" s="15" t="str">
        <f t="shared" si="4"/>
        <v>C</v>
      </c>
      <c r="I47" s="1"/>
      <c r="J47" s="1"/>
      <c r="K47" s="1"/>
      <c r="L47" s="1"/>
      <c r="M47" s="1"/>
      <c r="N47" s="1"/>
      <c r="O47" s="17"/>
      <c r="P47" s="1"/>
      <c r="Q47" s="1"/>
      <c r="R47" s="1"/>
      <c r="S47" s="3" t="str">
        <f t="shared" si="5"/>
        <v>M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>
      <c r="A48" s="25">
        <f t="shared" si="3"/>
        <v>46</v>
      </c>
      <c r="B48" s="22" t="s">
        <v>308</v>
      </c>
      <c r="C48" s="22" t="s">
        <v>309</v>
      </c>
      <c r="D48" s="23">
        <v>1975</v>
      </c>
      <c r="E48" s="31" t="s">
        <v>310</v>
      </c>
      <c r="F48" s="24">
        <v>46</v>
      </c>
      <c r="G48" s="31"/>
      <c r="H48" s="15" t="str">
        <f t="shared" si="4"/>
        <v>A</v>
      </c>
      <c r="I48" s="1"/>
      <c r="J48" s="1"/>
      <c r="K48" s="1"/>
      <c r="L48" s="1"/>
      <c r="M48" s="1"/>
      <c r="N48" s="1"/>
      <c r="O48" s="17"/>
      <c r="P48" s="1"/>
      <c r="Q48" s="1"/>
      <c r="R48" s="1"/>
      <c r="S48" s="4" t="str">
        <f t="shared" si="5"/>
        <v>M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>
      <c r="A49" s="25">
        <f t="shared" si="3"/>
        <v>47</v>
      </c>
      <c r="B49" s="22" t="s">
        <v>290</v>
      </c>
      <c r="C49" s="22" t="s">
        <v>207</v>
      </c>
      <c r="D49" s="23">
        <v>1972</v>
      </c>
      <c r="E49" s="31" t="s">
        <v>291</v>
      </c>
      <c r="F49" s="24">
        <v>26</v>
      </c>
      <c r="G49" s="31"/>
      <c r="H49" s="15" t="str">
        <f t="shared" si="4"/>
        <v>B</v>
      </c>
      <c r="I49" s="1"/>
      <c r="J49" s="1"/>
      <c r="K49" s="1"/>
      <c r="L49" s="1"/>
      <c r="M49" s="1"/>
      <c r="N49" s="1"/>
      <c r="O49" s="17"/>
      <c r="P49" s="1"/>
      <c r="Q49" s="1"/>
      <c r="R49" s="1"/>
      <c r="S49" s="3" t="str">
        <f t="shared" si="5"/>
        <v>M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>
      <c r="A50" s="25">
        <f t="shared" si="3"/>
        <v>48</v>
      </c>
      <c r="B50" s="22" t="s">
        <v>201</v>
      </c>
      <c r="C50" s="22" t="s">
        <v>202</v>
      </c>
      <c r="D50" s="23">
        <v>1973</v>
      </c>
      <c r="E50" s="31" t="s">
        <v>203</v>
      </c>
      <c r="F50" s="24">
        <v>27</v>
      </c>
      <c r="G50" s="31"/>
      <c r="H50" s="15" t="str">
        <f t="shared" si="4"/>
        <v>B</v>
      </c>
      <c r="I50" s="1"/>
      <c r="J50" s="1"/>
      <c r="K50" s="1"/>
      <c r="L50" s="1"/>
      <c r="M50" s="1"/>
      <c r="N50" s="1"/>
      <c r="O50" s="17"/>
      <c r="P50" s="1"/>
      <c r="Q50" s="1"/>
      <c r="R50" s="1"/>
      <c r="S50" s="4" t="str">
        <f t="shared" si="5"/>
        <v>M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25">
        <f t="shared" si="3"/>
        <v>49</v>
      </c>
      <c r="B51" s="22" t="s">
        <v>295</v>
      </c>
      <c r="C51" s="22" t="s">
        <v>296</v>
      </c>
      <c r="D51" s="23">
        <v>1968</v>
      </c>
      <c r="E51" s="31" t="s">
        <v>297</v>
      </c>
      <c r="F51" s="24"/>
      <c r="G51" s="31"/>
      <c r="H51" s="15" t="str">
        <f t="shared" si="4"/>
        <v>H</v>
      </c>
      <c r="I51" s="1"/>
      <c r="J51" s="1"/>
      <c r="K51" s="1"/>
      <c r="L51" s="1"/>
      <c r="M51" s="1"/>
      <c r="N51" s="1"/>
      <c r="O51" s="17"/>
      <c r="P51" s="1"/>
      <c r="Q51" s="1"/>
      <c r="R51" s="1"/>
      <c r="S51" s="3" t="str">
        <f t="shared" si="5"/>
        <v>Ž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>
      <c r="A52" s="25">
        <f t="shared" si="3"/>
        <v>50</v>
      </c>
      <c r="B52" s="22" t="s">
        <v>217</v>
      </c>
      <c r="C52" s="22" t="s">
        <v>172</v>
      </c>
      <c r="D52" s="23">
        <v>1963</v>
      </c>
      <c r="E52" s="31" t="s">
        <v>208</v>
      </c>
      <c r="F52" s="24">
        <v>11</v>
      </c>
      <c r="G52" s="31" t="s">
        <v>218</v>
      </c>
      <c r="H52" s="15" t="str">
        <f t="shared" si="4"/>
        <v>H</v>
      </c>
      <c r="I52" s="1"/>
      <c r="J52" s="1"/>
      <c r="K52" s="1"/>
      <c r="L52" s="1"/>
      <c r="M52" s="1"/>
      <c r="N52" s="1"/>
      <c r="O52" s="17"/>
      <c r="P52" s="1"/>
      <c r="Q52" s="1"/>
      <c r="R52" s="1"/>
      <c r="S52" s="4" t="str">
        <f t="shared" si="5"/>
        <v>Ž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>
      <c r="A53" s="25">
        <f t="shared" si="3"/>
        <v>51</v>
      </c>
      <c r="B53" s="22" t="s">
        <v>285</v>
      </c>
      <c r="C53" s="22" t="s">
        <v>246</v>
      </c>
      <c r="D53" s="23">
        <v>1979</v>
      </c>
      <c r="E53" s="31" t="s">
        <v>286</v>
      </c>
      <c r="F53" s="24">
        <v>45</v>
      </c>
      <c r="G53" s="31"/>
      <c r="H53" s="15" t="str">
        <f t="shared" si="4"/>
        <v>A</v>
      </c>
      <c r="I53" s="1"/>
      <c r="J53" s="1"/>
      <c r="K53" s="1"/>
      <c r="L53" s="1"/>
      <c r="M53" s="1"/>
      <c r="N53" s="1"/>
      <c r="O53" s="17"/>
      <c r="P53" s="1"/>
      <c r="Q53" s="1"/>
      <c r="R53" s="1"/>
      <c r="S53" s="3" t="str">
        <f t="shared" si="5"/>
        <v>M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>
      <c r="A54" s="25">
        <f t="shared" si="3"/>
        <v>52</v>
      </c>
      <c r="B54" s="22" t="s">
        <v>209</v>
      </c>
      <c r="C54" s="22" t="s">
        <v>179</v>
      </c>
      <c r="D54" s="23">
        <v>1961</v>
      </c>
      <c r="E54" s="31" t="s">
        <v>210</v>
      </c>
      <c r="F54" s="24">
        <v>61</v>
      </c>
      <c r="G54" s="31"/>
      <c r="H54" s="15" t="str">
        <f t="shared" si="4"/>
        <v>C</v>
      </c>
      <c r="I54" s="1"/>
      <c r="J54" s="1"/>
      <c r="K54" s="1"/>
      <c r="L54" s="1"/>
      <c r="M54" s="1"/>
      <c r="N54" s="1"/>
      <c r="O54" s="17"/>
      <c r="P54" s="1"/>
      <c r="Q54" s="1"/>
      <c r="R54" s="1"/>
      <c r="S54" s="4" t="str">
        <f t="shared" si="5"/>
        <v>M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>
      <c r="A55" s="25">
        <f t="shared" ref="A55:A68" si="6">IF(B55&lt;&gt;0,A54+1,"")</f>
        <v>53</v>
      </c>
      <c r="B55" s="22" t="s">
        <v>174</v>
      </c>
      <c r="C55" s="22" t="s">
        <v>175</v>
      </c>
      <c r="D55" s="23">
        <v>1984</v>
      </c>
      <c r="E55" s="31" t="s">
        <v>176</v>
      </c>
      <c r="F55" s="24"/>
      <c r="G55" s="31" t="s">
        <v>177</v>
      </c>
      <c r="H55" s="15" t="str">
        <f t="shared" si="4"/>
        <v>A</v>
      </c>
      <c r="I55" s="1"/>
      <c r="J55" s="1"/>
      <c r="K55" s="1"/>
      <c r="L55" s="1"/>
      <c r="M55" s="1"/>
      <c r="N55" s="1"/>
      <c r="O55" s="17"/>
      <c r="P55" s="1"/>
      <c r="Q55" s="1"/>
      <c r="R55" s="1"/>
      <c r="S55" s="3" t="str">
        <f t="shared" si="5"/>
        <v>M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>
      <c r="A56" s="25">
        <f t="shared" si="6"/>
        <v>54</v>
      </c>
      <c r="B56" s="22" t="s">
        <v>259</v>
      </c>
      <c r="C56" s="22" t="s">
        <v>246</v>
      </c>
      <c r="D56" s="23">
        <v>1951</v>
      </c>
      <c r="E56" s="31" t="s">
        <v>373</v>
      </c>
      <c r="F56" s="24">
        <v>37</v>
      </c>
      <c r="G56" s="31"/>
      <c r="H56" s="15" t="str">
        <f t="shared" si="4"/>
        <v>D</v>
      </c>
      <c r="I56" s="1"/>
      <c r="J56" s="1"/>
      <c r="K56" s="1"/>
      <c r="L56" s="1"/>
      <c r="M56" s="1"/>
      <c r="N56" s="1"/>
      <c r="O56" s="17"/>
      <c r="P56" s="1"/>
      <c r="Q56" s="1"/>
      <c r="R56" s="1"/>
      <c r="S56" s="4" t="str">
        <f t="shared" si="5"/>
        <v>M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>
      <c r="A57" s="25">
        <f t="shared" si="6"/>
        <v>55</v>
      </c>
      <c r="B57" s="22" t="s">
        <v>278</v>
      </c>
      <c r="C57" s="22" t="s">
        <v>223</v>
      </c>
      <c r="D57" s="23">
        <v>1965</v>
      </c>
      <c r="E57" s="31" t="s">
        <v>279</v>
      </c>
      <c r="F57" s="24">
        <v>83</v>
      </c>
      <c r="G57" s="31"/>
      <c r="H57" s="15" t="str">
        <f t="shared" si="4"/>
        <v>B</v>
      </c>
      <c r="I57" s="1"/>
      <c r="J57" s="1"/>
      <c r="K57" s="1"/>
      <c r="L57" s="1"/>
      <c r="M57" s="1"/>
      <c r="N57" s="1"/>
      <c r="O57" s="17"/>
      <c r="P57" s="1"/>
      <c r="Q57" s="1"/>
      <c r="R57" s="1"/>
      <c r="S57" s="3" t="str">
        <f t="shared" si="5"/>
        <v>M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>
      <c r="A58" s="25">
        <f t="shared" si="6"/>
        <v>56</v>
      </c>
      <c r="B58" s="22" t="s">
        <v>278</v>
      </c>
      <c r="C58" s="22" t="s">
        <v>230</v>
      </c>
      <c r="D58" s="23">
        <v>1955</v>
      </c>
      <c r="E58" s="31" t="s">
        <v>208</v>
      </c>
      <c r="F58" s="24">
        <v>53</v>
      </c>
      <c r="G58" s="31"/>
      <c r="H58" s="15" t="str">
        <f t="shared" si="4"/>
        <v>C</v>
      </c>
      <c r="I58" s="1"/>
      <c r="J58" s="1"/>
      <c r="K58" s="1"/>
      <c r="L58" s="1"/>
      <c r="M58" s="1"/>
      <c r="N58" s="1"/>
      <c r="O58" s="17"/>
      <c r="P58" s="1"/>
      <c r="Q58" s="1"/>
      <c r="R58" s="1"/>
      <c r="S58" s="4" t="str">
        <f t="shared" si="5"/>
        <v>M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>
      <c r="A59" s="25">
        <f t="shared" si="6"/>
        <v>57</v>
      </c>
      <c r="B59" s="22" t="s">
        <v>193</v>
      </c>
      <c r="C59" s="22" t="s">
        <v>194</v>
      </c>
      <c r="D59" s="23">
        <v>1965</v>
      </c>
      <c r="E59" s="31" t="s">
        <v>195</v>
      </c>
      <c r="F59" s="24">
        <v>110</v>
      </c>
      <c r="G59" s="31"/>
      <c r="H59" s="15" t="str">
        <f t="shared" si="4"/>
        <v>B</v>
      </c>
      <c r="I59" s="1"/>
      <c r="J59" s="1"/>
      <c r="K59" s="1"/>
      <c r="L59" s="1"/>
      <c r="M59" s="1"/>
      <c r="N59" s="1"/>
      <c r="O59" s="17"/>
      <c r="P59" s="1"/>
      <c r="Q59" s="1"/>
      <c r="R59" s="1"/>
      <c r="S59" s="3" t="str">
        <f t="shared" si="5"/>
        <v>M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>
      <c r="A60" s="25">
        <f t="shared" si="6"/>
        <v>58</v>
      </c>
      <c r="B60" s="22" t="s">
        <v>322</v>
      </c>
      <c r="C60" s="22" t="s">
        <v>190</v>
      </c>
      <c r="D60" s="23">
        <v>1977</v>
      </c>
      <c r="E60" s="31" t="s">
        <v>323</v>
      </c>
      <c r="F60" s="24">
        <v>72</v>
      </c>
      <c r="G60" s="31"/>
      <c r="H60" s="15" t="str">
        <f t="shared" si="4"/>
        <v>A</v>
      </c>
      <c r="I60" s="1"/>
      <c r="J60" s="1"/>
      <c r="K60" s="1"/>
      <c r="L60" s="1"/>
      <c r="M60" s="1"/>
      <c r="N60" s="1"/>
      <c r="O60" s="17"/>
      <c r="P60" s="1"/>
      <c r="Q60" s="1"/>
      <c r="R60" s="1"/>
      <c r="S60" s="4" t="str">
        <f t="shared" si="5"/>
        <v>M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>
      <c r="A61" s="25">
        <f t="shared" si="6"/>
        <v>59</v>
      </c>
      <c r="B61" s="22" t="s">
        <v>211</v>
      </c>
      <c r="C61" s="22" t="s">
        <v>212</v>
      </c>
      <c r="D61" s="23">
        <v>1970</v>
      </c>
      <c r="E61" s="31" t="s">
        <v>208</v>
      </c>
      <c r="F61" s="24">
        <v>102</v>
      </c>
      <c r="G61" s="31"/>
      <c r="H61" s="15" t="str">
        <f t="shared" si="4"/>
        <v>B</v>
      </c>
      <c r="I61" s="1"/>
      <c r="J61" s="1"/>
      <c r="K61" s="1"/>
      <c r="L61" s="1"/>
      <c r="M61" s="1"/>
      <c r="N61" s="1"/>
      <c r="O61" s="17"/>
      <c r="P61" s="1"/>
      <c r="Q61" s="1"/>
      <c r="R61" s="1"/>
      <c r="S61" s="3" t="str">
        <f t="shared" si="5"/>
        <v>M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>
      <c r="A62" s="25">
        <f t="shared" si="6"/>
        <v>60</v>
      </c>
      <c r="B62" s="22" t="s">
        <v>184</v>
      </c>
      <c r="C62" s="22" t="s">
        <v>185</v>
      </c>
      <c r="D62" s="23">
        <v>1985</v>
      </c>
      <c r="E62" s="31" t="s">
        <v>183</v>
      </c>
      <c r="F62" s="24"/>
      <c r="G62" s="31"/>
      <c r="H62" s="15" t="str">
        <f t="shared" si="4"/>
        <v>A</v>
      </c>
      <c r="I62" s="1"/>
      <c r="J62" s="1"/>
      <c r="K62" s="1"/>
      <c r="L62" s="1"/>
      <c r="M62" s="1"/>
      <c r="N62" s="1"/>
      <c r="O62" s="17"/>
      <c r="P62" s="1"/>
      <c r="Q62" s="1"/>
      <c r="R62" s="1"/>
      <c r="S62" s="4" t="str">
        <f t="shared" si="5"/>
        <v>M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>
      <c r="A63" s="25">
        <f t="shared" si="6"/>
        <v>61</v>
      </c>
      <c r="B63" s="22" t="s">
        <v>224</v>
      </c>
      <c r="C63" s="22" t="s">
        <v>205</v>
      </c>
      <c r="D63" s="23">
        <v>1964</v>
      </c>
      <c r="E63" s="31" t="s">
        <v>225</v>
      </c>
      <c r="F63" s="24"/>
      <c r="G63" s="31"/>
      <c r="H63" s="15" t="str">
        <f t="shared" si="4"/>
        <v>C</v>
      </c>
      <c r="I63" s="1"/>
      <c r="J63" s="1"/>
      <c r="K63" s="1"/>
      <c r="L63" s="1"/>
      <c r="M63" s="1"/>
      <c r="N63" s="1"/>
      <c r="O63" s="17"/>
      <c r="P63" s="1"/>
      <c r="Q63" s="1"/>
      <c r="R63" s="1"/>
      <c r="S63" s="3" t="str">
        <f t="shared" si="5"/>
        <v>M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>
      <c r="A64" s="25">
        <f t="shared" si="6"/>
        <v>62</v>
      </c>
      <c r="B64" s="22" t="s">
        <v>243</v>
      </c>
      <c r="C64" s="22" t="s">
        <v>244</v>
      </c>
      <c r="D64" s="23">
        <v>1981</v>
      </c>
      <c r="E64" s="31" t="s">
        <v>176</v>
      </c>
      <c r="F64" s="24">
        <v>67</v>
      </c>
      <c r="G64" s="31"/>
      <c r="H64" s="15" t="str">
        <f t="shared" si="4"/>
        <v>A</v>
      </c>
      <c r="I64" s="1"/>
      <c r="J64" s="1"/>
      <c r="K64" s="1"/>
      <c r="L64" s="1"/>
      <c r="M64" s="1"/>
      <c r="N64" s="1"/>
      <c r="O64" s="17"/>
      <c r="P64" s="1"/>
      <c r="Q64" s="1"/>
      <c r="R64" s="1"/>
      <c r="S64" s="3" t="str">
        <f t="shared" si="5"/>
        <v>M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thickBot="1">
      <c r="A65" s="25">
        <f t="shared" si="6"/>
        <v>63</v>
      </c>
      <c r="B65" s="22" t="s">
        <v>171</v>
      </c>
      <c r="C65" s="22" t="s">
        <v>172</v>
      </c>
      <c r="D65" s="23">
        <v>1990</v>
      </c>
      <c r="E65" s="31" t="s">
        <v>173</v>
      </c>
      <c r="F65" s="24"/>
      <c r="G65" s="31"/>
      <c r="H65" s="15" t="str">
        <f t="shared" si="4"/>
        <v>F</v>
      </c>
      <c r="I65" s="1"/>
      <c r="J65" s="1"/>
      <c r="K65" s="1"/>
      <c r="L65" s="1"/>
      <c r="M65" s="1"/>
      <c r="N65" s="1"/>
      <c r="O65" s="17"/>
      <c r="P65" s="1"/>
      <c r="Q65" s="1"/>
      <c r="R65" s="1"/>
      <c r="S65" s="3" t="str">
        <f t="shared" si="5"/>
        <v>Ž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>
      <c r="A66" s="25">
        <f t="shared" si="6"/>
        <v>64</v>
      </c>
      <c r="B66" s="22" t="s">
        <v>204</v>
      </c>
      <c r="C66" s="22" t="s">
        <v>205</v>
      </c>
      <c r="D66" s="23">
        <v>1978</v>
      </c>
      <c r="E66" s="31" t="s">
        <v>176</v>
      </c>
      <c r="F66" s="24">
        <v>105</v>
      </c>
      <c r="G66" s="31"/>
      <c r="H66" s="15" t="str">
        <f t="shared" si="4"/>
        <v>A</v>
      </c>
      <c r="I66" s="1"/>
      <c r="J66" s="1"/>
      <c r="K66" s="1"/>
      <c r="L66" s="1"/>
      <c r="M66" s="1"/>
      <c r="N66" s="1"/>
      <c r="O66" s="17"/>
      <c r="P66" s="1"/>
      <c r="Q66" s="1"/>
      <c r="R66" s="1"/>
      <c r="S66" s="5" t="str">
        <f t="shared" si="5"/>
        <v>M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>
      <c r="A67" s="25">
        <f t="shared" si="6"/>
        <v>65</v>
      </c>
      <c r="B67" s="22" t="s">
        <v>214</v>
      </c>
      <c r="C67" s="22" t="s">
        <v>215</v>
      </c>
      <c r="D67" s="23">
        <v>1990</v>
      </c>
      <c r="E67" s="31" t="s">
        <v>216</v>
      </c>
      <c r="F67" s="24">
        <v>28</v>
      </c>
      <c r="G67" s="31"/>
      <c r="H67" s="15" t="str">
        <f t="shared" ref="H67:H80" si="7">IF(S67&lt;&gt;"Ž",IF($O$2-D67&gt;39,IF($O$2-D67&gt;49,IF($O$2-D67&gt;59,IF($O$2-D67&gt;69,IF($O$2-D67&gt;90,"to snad ne!","E"),"D"),"C"),"B"),"A"),IF(S67="Ž",IF($O$2-D67&gt;34,IF($O$2-D67&gt;44,IF($O$2-D67&gt;90,"to snad ne!","H"),"G"),"F")))</f>
        <v>F</v>
      </c>
      <c r="I67" s="1"/>
      <c r="J67" s="1"/>
      <c r="K67" s="1"/>
      <c r="L67" s="1"/>
      <c r="M67" s="1"/>
      <c r="N67" s="1"/>
      <c r="O67" s="17"/>
      <c r="P67" s="1"/>
      <c r="Q67" s="1"/>
      <c r="R67" s="1"/>
      <c r="S67" s="3" t="str">
        <f t="shared" ref="S67:S98" si="8">IF(LEN(B67)=0," ",IF(MID(B67,LEN(B67),1)="á","Ž","M"))</f>
        <v>Ž</v>
      </c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>
      <c r="A68" s="25">
        <f t="shared" si="6"/>
        <v>66</v>
      </c>
      <c r="B68" s="22" t="s">
        <v>318</v>
      </c>
      <c r="C68" s="22" t="s">
        <v>319</v>
      </c>
      <c r="D68" s="23">
        <v>1976</v>
      </c>
      <c r="E68" s="31" t="s">
        <v>176</v>
      </c>
      <c r="F68" s="24">
        <v>64</v>
      </c>
      <c r="G68" s="31"/>
      <c r="H68" s="15" t="str">
        <f t="shared" si="7"/>
        <v>G</v>
      </c>
      <c r="I68" s="1"/>
      <c r="J68" s="1"/>
      <c r="K68" s="1"/>
      <c r="L68" s="1"/>
      <c r="M68" s="1"/>
      <c r="N68" s="1"/>
      <c r="O68" s="17"/>
      <c r="P68" s="1"/>
      <c r="Q68" s="1"/>
      <c r="R68" s="1"/>
      <c r="S68" s="4" t="str">
        <f t="shared" si="8"/>
        <v>Ž</v>
      </c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>
      <c r="A69" s="25">
        <f t="shared" ref="A69:A132" si="9">IF(B69&lt;&gt;0,A68+1,"")</f>
        <v>67</v>
      </c>
      <c r="B69" s="22" t="s">
        <v>260</v>
      </c>
      <c r="C69" s="22" t="s">
        <v>261</v>
      </c>
      <c r="D69" s="23">
        <v>1988</v>
      </c>
      <c r="E69" s="31" t="s">
        <v>262</v>
      </c>
      <c r="F69" s="24">
        <v>21</v>
      </c>
      <c r="G69" s="31"/>
      <c r="H69" s="15" t="str">
        <f t="shared" si="7"/>
        <v>F</v>
      </c>
      <c r="I69" s="1"/>
      <c r="J69" s="1"/>
      <c r="K69" s="1"/>
      <c r="L69" s="1"/>
      <c r="M69" s="1"/>
      <c r="N69" s="1"/>
      <c r="O69" s="17"/>
      <c r="P69" s="1"/>
      <c r="Q69" s="1"/>
      <c r="R69" s="1"/>
      <c r="S69" s="3" t="str">
        <f t="shared" si="8"/>
        <v>Ž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>
      <c r="A70" s="25">
        <f t="shared" si="9"/>
        <v>68</v>
      </c>
      <c r="B70" s="22" t="s">
        <v>292</v>
      </c>
      <c r="C70" s="22" t="s">
        <v>246</v>
      </c>
      <c r="D70" s="23">
        <v>1962</v>
      </c>
      <c r="E70" s="31" t="s">
        <v>208</v>
      </c>
      <c r="F70" s="24">
        <v>51</v>
      </c>
      <c r="G70" s="31"/>
      <c r="H70" s="15" t="str">
        <f t="shared" si="7"/>
        <v>C</v>
      </c>
      <c r="I70" s="1"/>
      <c r="J70" s="1"/>
      <c r="K70" s="1"/>
      <c r="L70" s="1"/>
      <c r="M70" s="1"/>
      <c r="N70" s="1"/>
      <c r="O70" s="17"/>
      <c r="P70" s="1"/>
      <c r="Q70" s="1"/>
      <c r="R70" s="1"/>
      <c r="S70" s="4" t="str">
        <f t="shared" si="8"/>
        <v>M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>
      <c r="A71" s="25">
        <f t="shared" si="9"/>
        <v>69</v>
      </c>
      <c r="B71" s="22" t="s">
        <v>196</v>
      </c>
      <c r="C71" s="22" t="s">
        <v>197</v>
      </c>
      <c r="D71" s="23">
        <v>1977</v>
      </c>
      <c r="E71" s="31" t="s">
        <v>198</v>
      </c>
      <c r="F71" s="24">
        <v>80</v>
      </c>
      <c r="G71" s="31"/>
      <c r="H71" s="15" t="str">
        <f t="shared" si="7"/>
        <v>A</v>
      </c>
      <c r="I71" s="1"/>
      <c r="J71" s="1"/>
      <c r="K71" s="1"/>
      <c r="L71" s="1"/>
      <c r="M71" s="1"/>
      <c r="N71" s="1"/>
      <c r="O71" s="17"/>
      <c r="P71" s="1"/>
      <c r="Q71" s="1"/>
      <c r="R71" s="1"/>
      <c r="S71" s="3" t="str">
        <f t="shared" si="8"/>
        <v>M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>
      <c r="A72" s="25">
        <f t="shared" si="9"/>
        <v>70</v>
      </c>
      <c r="B72" s="22" t="s">
        <v>293</v>
      </c>
      <c r="C72" s="22" t="s">
        <v>294</v>
      </c>
      <c r="D72" s="23">
        <v>1957</v>
      </c>
      <c r="E72" s="31" t="s">
        <v>208</v>
      </c>
      <c r="F72" s="24">
        <v>111</v>
      </c>
      <c r="G72" s="31"/>
      <c r="H72" s="15" t="str">
        <f t="shared" si="7"/>
        <v>C</v>
      </c>
      <c r="I72" s="1"/>
      <c r="J72" s="1"/>
      <c r="K72" s="1"/>
      <c r="L72" s="1"/>
      <c r="M72" s="1"/>
      <c r="N72" s="1"/>
      <c r="O72" s="17"/>
      <c r="P72" s="1"/>
      <c r="Q72" s="1"/>
      <c r="R72" s="1"/>
      <c r="S72" s="4" t="str">
        <f t="shared" si="8"/>
        <v>M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>
      <c r="A73" s="25">
        <f t="shared" si="9"/>
        <v>71</v>
      </c>
      <c r="B73" s="22" t="s">
        <v>270</v>
      </c>
      <c r="C73" s="22" t="s">
        <v>194</v>
      </c>
      <c r="D73" s="23">
        <v>1976</v>
      </c>
      <c r="E73" s="31" t="s">
        <v>271</v>
      </c>
      <c r="F73" s="24">
        <v>35</v>
      </c>
      <c r="G73" s="31"/>
      <c r="H73" s="15" t="str">
        <f t="shared" si="7"/>
        <v>A</v>
      </c>
      <c r="I73" s="1"/>
      <c r="J73" s="1"/>
      <c r="K73" s="1"/>
      <c r="L73" s="1"/>
      <c r="M73" s="1"/>
      <c r="N73" s="1"/>
      <c r="O73" s="17"/>
      <c r="P73" s="1"/>
      <c r="Q73" s="1"/>
      <c r="R73" s="1"/>
      <c r="S73" s="3" t="str">
        <f t="shared" si="8"/>
        <v>M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>
      <c r="A74" s="25">
        <f t="shared" si="9"/>
        <v>72</v>
      </c>
      <c r="B74" s="22" t="s">
        <v>275</v>
      </c>
      <c r="C74" s="22" t="s">
        <v>276</v>
      </c>
      <c r="D74" s="23">
        <v>1956</v>
      </c>
      <c r="E74" s="31" t="s">
        <v>277</v>
      </c>
      <c r="F74" s="24">
        <v>33</v>
      </c>
      <c r="G74" s="31"/>
      <c r="H74" s="15" t="str">
        <f t="shared" si="7"/>
        <v>C</v>
      </c>
      <c r="I74" s="1"/>
      <c r="J74" s="1"/>
      <c r="K74" s="1"/>
      <c r="L74" s="1"/>
      <c r="M74" s="1"/>
      <c r="N74" s="1"/>
      <c r="O74" s="17"/>
      <c r="P74" s="1"/>
      <c r="Q74" s="1"/>
      <c r="R74" s="1"/>
      <c r="S74" s="4" t="str">
        <f t="shared" si="8"/>
        <v>M</v>
      </c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25">
        <f t="shared" si="9"/>
        <v>73</v>
      </c>
      <c r="B75" s="22" t="s">
        <v>321</v>
      </c>
      <c r="C75" s="22" t="s">
        <v>194</v>
      </c>
      <c r="D75" s="23">
        <v>1968</v>
      </c>
      <c r="E75" s="31" t="s">
        <v>208</v>
      </c>
      <c r="F75" s="24">
        <v>75</v>
      </c>
      <c r="G75" s="31"/>
      <c r="H75" s="15" t="str">
        <f t="shared" si="7"/>
        <v>B</v>
      </c>
      <c r="I75" s="1"/>
      <c r="J75" s="1"/>
      <c r="K75" s="1"/>
      <c r="L75" s="1"/>
      <c r="M75" s="1"/>
      <c r="N75" s="1"/>
      <c r="O75" s="17"/>
      <c r="P75" s="1"/>
      <c r="Q75" s="1"/>
      <c r="R75" s="1"/>
      <c r="S75" s="3" t="str">
        <f t="shared" si="8"/>
        <v>M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>
      <c r="A76" s="25">
        <f t="shared" si="9"/>
        <v>74</v>
      </c>
      <c r="B76" s="22" t="s">
        <v>186</v>
      </c>
      <c r="C76" s="22" t="s">
        <v>187</v>
      </c>
      <c r="D76" s="23">
        <v>1981</v>
      </c>
      <c r="E76" s="31" t="s">
        <v>188</v>
      </c>
      <c r="F76" s="24">
        <v>48</v>
      </c>
      <c r="G76" s="31"/>
      <c r="H76" s="15" t="str">
        <f t="shared" si="7"/>
        <v>A</v>
      </c>
      <c r="I76" s="1"/>
      <c r="J76" s="1"/>
      <c r="K76" s="1"/>
      <c r="L76" s="1"/>
      <c r="M76" s="1"/>
      <c r="N76" s="1"/>
      <c r="O76" s="17"/>
      <c r="P76" s="1"/>
      <c r="Q76" s="1"/>
      <c r="R76" s="1"/>
      <c r="S76" s="4" t="str">
        <f t="shared" si="8"/>
        <v>M</v>
      </c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>
      <c r="A77" s="25">
        <f t="shared" si="9"/>
        <v>75</v>
      </c>
      <c r="B77" s="22" t="s">
        <v>288</v>
      </c>
      <c r="C77" s="22" t="s">
        <v>287</v>
      </c>
      <c r="D77" s="23">
        <v>1974</v>
      </c>
      <c r="E77" s="31" t="s">
        <v>289</v>
      </c>
      <c r="F77" s="24">
        <v>14</v>
      </c>
      <c r="G77" s="31"/>
      <c r="H77" s="15" t="str">
        <f t="shared" si="7"/>
        <v>B</v>
      </c>
      <c r="I77" s="1"/>
      <c r="J77" s="1"/>
      <c r="K77" s="1"/>
      <c r="L77" s="1"/>
      <c r="M77" s="1"/>
      <c r="N77" s="1"/>
      <c r="O77" s="17"/>
      <c r="P77" s="1"/>
      <c r="Q77" s="1"/>
      <c r="R77" s="1"/>
      <c r="S77" s="3" t="str">
        <f t="shared" si="8"/>
        <v>M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>
      <c r="A78" s="25">
        <f t="shared" si="9"/>
        <v>76</v>
      </c>
      <c r="B78" s="22" t="s">
        <v>213</v>
      </c>
      <c r="C78" s="22" t="s">
        <v>372</v>
      </c>
      <c r="D78" s="23">
        <v>1983</v>
      </c>
      <c r="E78" s="31" t="s">
        <v>176</v>
      </c>
      <c r="F78" s="24">
        <v>29</v>
      </c>
      <c r="G78" s="31"/>
      <c r="H78" s="15" t="str">
        <f t="shared" si="7"/>
        <v>A</v>
      </c>
      <c r="I78" s="1"/>
      <c r="J78" s="1"/>
      <c r="K78" s="1"/>
      <c r="L78" s="1"/>
      <c r="M78" s="1"/>
      <c r="N78" s="1"/>
      <c r="O78" s="17"/>
      <c r="P78" s="1"/>
      <c r="Q78" s="1"/>
      <c r="R78" s="1"/>
      <c r="S78" s="4" t="str">
        <f t="shared" si="8"/>
        <v>M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>
      <c r="A79" s="25">
        <f t="shared" si="9"/>
        <v>77</v>
      </c>
      <c r="B79" s="22" t="s">
        <v>251</v>
      </c>
      <c r="C79" s="22" t="s">
        <v>200</v>
      </c>
      <c r="D79" s="23">
        <v>1958</v>
      </c>
      <c r="E79" s="31" t="s">
        <v>252</v>
      </c>
      <c r="F79" s="24">
        <v>24</v>
      </c>
      <c r="G79" s="31"/>
      <c r="H79" s="15" t="str">
        <f t="shared" si="7"/>
        <v>C</v>
      </c>
      <c r="I79" s="1"/>
      <c r="J79" s="1"/>
      <c r="K79" s="1"/>
      <c r="L79" s="1"/>
      <c r="M79" s="1"/>
      <c r="N79" s="1"/>
      <c r="O79" s="17"/>
      <c r="P79" s="1"/>
      <c r="Q79" s="1"/>
      <c r="R79" s="1"/>
      <c r="S79" s="3" t="str">
        <f t="shared" si="8"/>
        <v>M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>
      <c r="A80" s="25">
        <f t="shared" si="9"/>
        <v>78</v>
      </c>
      <c r="B80" s="22" t="s">
        <v>245</v>
      </c>
      <c r="C80" s="22" t="s">
        <v>246</v>
      </c>
      <c r="D80" s="23">
        <v>1971</v>
      </c>
      <c r="E80" s="31" t="s">
        <v>247</v>
      </c>
      <c r="F80" s="24"/>
      <c r="G80" s="31"/>
      <c r="H80" s="15" t="str">
        <f t="shared" si="7"/>
        <v>B</v>
      </c>
      <c r="I80" s="1"/>
      <c r="J80" s="1"/>
      <c r="K80" s="1"/>
      <c r="L80" s="1"/>
      <c r="M80" s="1"/>
      <c r="N80" s="1"/>
      <c r="O80" s="17"/>
      <c r="P80" s="1"/>
      <c r="Q80" s="1"/>
      <c r="R80" s="1"/>
      <c r="S80" s="4" t="str">
        <f t="shared" si="8"/>
        <v>M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25">
        <f t="shared" si="9"/>
        <v>79</v>
      </c>
      <c r="B81" s="22" t="s">
        <v>331</v>
      </c>
      <c r="C81" s="22" t="s">
        <v>170</v>
      </c>
      <c r="D81" s="23">
        <v>1982</v>
      </c>
      <c r="E81" s="31" t="s">
        <v>332</v>
      </c>
      <c r="F81" s="24">
        <v>1</v>
      </c>
      <c r="G81" s="31"/>
      <c r="H81" s="15" t="str">
        <f t="shared" ref="H81:H89" si="10">IF(S81&lt;&gt;"Ž",IF($O$2-D81&gt;39,IF($O$2-D81&gt;49,IF($O$2-D81&gt;59,IF($O$2-D81&gt;69,IF($O$2-D81&gt;90,"to snad ne!","E"),"D"),"C"),"B"),"A"),IF(S81="Ž",IF($O$2-D81&gt;34,IF($O$2-D81&gt;44,IF($O$2-D81&gt;90,"to snad ne!","H"),"G"),"F")))</f>
        <v>A</v>
      </c>
      <c r="I81" s="1"/>
      <c r="J81" s="1"/>
      <c r="K81" s="1"/>
      <c r="L81" s="1"/>
      <c r="M81" s="1"/>
      <c r="N81" s="1"/>
      <c r="O81" s="17"/>
      <c r="P81" s="1"/>
      <c r="Q81" s="1"/>
      <c r="R81" s="1"/>
      <c r="S81" s="3" t="str">
        <f t="shared" si="8"/>
        <v>M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>
      <c r="A82" s="25">
        <f t="shared" si="9"/>
        <v>80</v>
      </c>
      <c r="B82" s="22" t="s">
        <v>334</v>
      </c>
      <c r="C82" s="22" t="s">
        <v>175</v>
      </c>
      <c r="D82" s="23">
        <v>1977</v>
      </c>
      <c r="E82" s="31" t="s">
        <v>335</v>
      </c>
      <c r="F82" s="24">
        <v>2</v>
      </c>
      <c r="G82" s="31"/>
      <c r="H82" s="15" t="str">
        <f t="shared" si="10"/>
        <v>A</v>
      </c>
      <c r="I82" s="1"/>
      <c r="J82" s="1"/>
      <c r="K82" s="1"/>
      <c r="L82" s="1"/>
      <c r="M82" s="1"/>
      <c r="N82" s="1"/>
      <c r="O82" s="17"/>
      <c r="P82" s="1"/>
      <c r="Q82" s="1"/>
      <c r="R82" s="1"/>
      <c r="S82" s="4" t="str">
        <f t="shared" si="8"/>
        <v>M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25">
        <f t="shared" si="9"/>
        <v>81</v>
      </c>
      <c r="B83" s="22" t="s">
        <v>333</v>
      </c>
      <c r="C83" s="22" t="s">
        <v>336</v>
      </c>
      <c r="D83" s="23">
        <v>1985</v>
      </c>
      <c r="E83" s="31" t="s">
        <v>230</v>
      </c>
      <c r="F83" s="24">
        <v>3</v>
      </c>
      <c r="G83" s="31"/>
      <c r="H83" s="15" t="str">
        <f t="shared" si="10"/>
        <v>A</v>
      </c>
      <c r="I83" s="1"/>
      <c r="J83" s="1"/>
      <c r="K83" s="1"/>
      <c r="L83" s="1"/>
      <c r="M83" s="1"/>
      <c r="N83" s="1"/>
      <c r="O83" s="17"/>
      <c r="P83" s="1"/>
      <c r="Q83" s="1"/>
      <c r="R83" s="1"/>
      <c r="S83" s="3" t="str">
        <f t="shared" si="8"/>
        <v>M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>
      <c r="A84" s="25">
        <f t="shared" si="9"/>
        <v>82</v>
      </c>
      <c r="B84" s="22" t="s">
        <v>342</v>
      </c>
      <c r="C84" s="22" t="s">
        <v>343</v>
      </c>
      <c r="D84" s="23">
        <v>1983</v>
      </c>
      <c r="E84" s="31" t="s">
        <v>344</v>
      </c>
      <c r="F84" s="24">
        <v>90</v>
      </c>
      <c r="G84" s="31"/>
      <c r="H84" s="15" t="str">
        <f t="shared" si="10"/>
        <v>F</v>
      </c>
      <c r="I84" s="1"/>
      <c r="J84" s="1"/>
      <c r="K84" s="1"/>
      <c r="L84" s="1"/>
      <c r="M84" s="1"/>
      <c r="N84" s="1"/>
      <c r="O84" s="17"/>
      <c r="P84" s="1"/>
      <c r="Q84" s="1"/>
      <c r="R84" s="1"/>
      <c r="S84" s="4" t="str">
        <f t="shared" si="8"/>
        <v>Ž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>
      <c r="A85" s="25">
        <f t="shared" si="9"/>
        <v>83</v>
      </c>
      <c r="B85" s="22" t="s">
        <v>352</v>
      </c>
      <c r="C85" s="22" t="s">
        <v>276</v>
      </c>
      <c r="D85" s="23">
        <v>1959</v>
      </c>
      <c r="E85" s="31" t="s">
        <v>353</v>
      </c>
      <c r="F85" s="24">
        <v>4</v>
      </c>
      <c r="G85" s="31"/>
      <c r="H85" s="15" t="str">
        <f t="shared" si="10"/>
        <v>C</v>
      </c>
      <c r="I85" s="1"/>
      <c r="J85" s="1"/>
      <c r="K85" s="1"/>
      <c r="L85" s="1"/>
      <c r="M85" s="1"/>
      <c r="N85" s="1"/>
      <c r="O85" s="17"/>
      <c r="P85" s="1"/>
      <c r="Q85" s="1"/>
      <c r="R85" s="1"/>
      <c r="S85" s="3" t="str">
        <f t="shared" si="8"/>
        <v>M</v>
      </c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>
      <c r="A86" s="25">
        <f t="shared" si="9"/>
        <v>84</v>
      </c>
      <c r="B86" s="22" t="s">
        <v>354</v>
      </c>
      <c r="C86" s="22" t="s">
        <v>355</v>
      </c>
      <c r="D86" s="23">
        <v>1975</v>
      </c>
      <c r="E86" s="31" t="s">
        <v>356</v>
      </c>
      <c r="F86" s="24">
        <v>5</v>
      </c>
      <c r="G86" s="31"/>
      <c r="H86" s="15" t="str">
        <f t="shared" si="10"/>
        <v>A</v>
      </c>
      <c r="I86" s="1"/>
      <c r="J86" s="1"/>
      <c r="K86" s="1"/>
      <c r="L86" s="1"/>
      <c r="M86" s="1"/>
      <c r="N86" s="1"/>
      <c r="O86" s="17"/>
      <c r="P86" s="1"/>
      <c r="Q86" s="1"/>
      <c r="R86" s="1"/>
      <c r="S86" s="4" t="str">
        <f t="shared" si="8"/>
        <v>M</v>
      </c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>
      <c r="A87" s="25">
        <f t="shared" si="9"/>
        <v>85</v>
      </c>
      <c r="B87" s="22" t="s">
        <v>357</v>
      </c>
      <c r="C87" s="22" t="s">
        <v>215</v>
      </c>
      <c r="D87" s="23">
        <v>1991</v>
      </c>
      <c r="E87" s="31" t="s">
        <v>358</v>
      </c>
      <c r="F87" s="24">
        <v>6</v>
      </c>
      <c r="G87" s="31"/>
      <c r="H87" s="15" t="str">
        <f t="shared" si="10"/>
        <v>F</v>
      </c>
      <c r="I87" s="1"/>
      <c r="J87" s="1"/>
      <c r="K87" s="1"/>
      <c r="L87" s="1"/>
      <c r="M87" s="1"/>
      <c r="N87" s="1"/>
      <c r="O87" s="17"/>
      <c r="P87" s="1"/>
      <c r="Q87" s="1"/>
      <c r="R87" s="1"/>
      <c r="S87" s="3" t="str">
        <f t="shared" si="8"/>
        <v>Ž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>
      <c r="A88" s="25">
        <f t="shared" si="9"/>
        <v>86</v>
      </c>
      <c r="B88" s="22" t="s">
        <v>359</v>
      </c>
      <c r="C88" s="22" t="s">
        <v>360</v>
      </c>
      <c r="D88" s="23">
        <v>1976</v>
      </c>
      <c r="E88" s="31" t="s">
        <v>361</v>
      </c>
      <c r="F88" s="24">
        <v>9</v>
      </c>
      <c r="G88" s="31"/>
      <c r="H88" s="15" t="str">
        <f t="shared" si="10"/>
        <v>A</v>
      </c>
      <c r="I88" s="1"/>
      <c r="J88" s="1"/>
      <c r="K88" s="1"/>
      <c r="L88" s="1"/>
      <c r="M88" s="1"/>
      <c r="N88" s="1"/>
      <c r="O88" s="17"/>
      <c r="P88" s="1"/>
      <c r="Q88" s="1"/>
      <c r="R88" s="1"/>
      <c r="S88" s="4" t="str">
        <f t="shared" si="8"/>
        <v>M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>
      <c r="A89" s="25">
        <f t="shared" si="9"/>
        <v>87</v>
      </c>
      <c r="B89" s="22" t="s">
        <v>362</v>
      </c>
      <c r="C89" s="22" t="s">
        <v>241</v>
      </c>
      <c r="D89" s="23">
        <v>1966</v>
      </c>
      <c r="E89" s="31" t="s">
        <v>363</v>
      </c>
      <c r="F89" s="24">
        <v>13</v>
      </c>
      <c r="G89" s="31"/>
      <c r="H89" s="15" t="str">
        <f t="shared" si="10"/>
        <v>B</v>
      </c>
      <c r="I89" s="1"/>
      <c r="J89" s="1"/>
      <c r="K89" s="1"/>
      <c r="L89" s="1"/>
      <c r="M89" s="1"/>
      <c r="N89" s="1"/>
      <c r="O89" s="17"/>
      <c r="P89" s="1"/>
      <c r="Q89" s="1"/>
      <c r="R89" s="1"/>
      <c r="S89" s="3" t="str">
        <f t="shared" si="8"/>
        <v>M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>
      <c r="A90" s="25">
        <f t="shared" si="9"/>
        <v>88</v>
      </c>
      <c r="B90" s="22" t="s">
        <v>364</v>
      </c>
      <c r="C90" s="22" t="s">
        <v>230</v>
      </c>
      <c r="D90" s="23">
        <v>1970</v>
      </c>
      <c r="E90" s="31" t="s">
        <v>176</v>
      </c>
      <c r="F90" s="24">
        <v>19</v>
      </c>
      <c r="G90" s="31"/>
      <c r="H90" s="15" t="str">
        <f t="shared" ref="H90:H152" si="11">IF(S90&lt;&gt;"Ž",IF($O$2-D90&gt;39,IF($O$2-D90&gt;49,IF($O$2-D90&gt;59,IF($O$2-D90&gt;69,IF($O$2-D90&gt;90,"to snad ne!","E"),"D"),"C"),"B"),"A"),IF(S90="Ž",IF($O$2-D90&gt;34,IF($O$2-D90&gt;44,IF($O$2-D90&gt;90,"to snad ne!","H"),"G"),"F")))</f>
        <v>B</v>
      </c>
      <c r="I90" s="1"/>
      <c r="J90" s="1"/>
      <c r="K90" s="1"/>
      <c r="L90" s="1"/>
      <c r="M90" s="1"/>
      <c r="N90" s="1"/>
      <c r="O90" s="17"/>
      <c r="P90" s="1"/>
      <c r="Q90" s="1"/>
      <c r="R90" s="1"/>
      <c r="S90" s="4" t="str">
        <f t="shared" si="8"/>
        <v>M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>
      <c r="A91" s="25">
        <f t="shared" si="9"/>
        <v>89</v>
      </c>
      <c r="B91" s="22" t="s">
        <v>365</v>
      </c>
      <c r="C91" s="22" t="s">
        <v>190</v>
      </c>
      <c r="D91" s="23">
        <v>1983</v>
      </c>
      <c r="E91" s="31" t="s">
        <v>366</v>
      </c>
      <c r="F91" s="24">
        <v>20</v>
      </c>
      <c r="G91" s="31"/>
      <c r="H91" s="15" t="str">
        <f t="shared" si="11"/>
        <v>A</v>
      </c>
      <c r="I91" s="1"/>
      <c r="J91" s="1"/>
      <c r="K91" s="1"/>
      <c r="L91" s="1"/>
      <c r="M91" s="1"/>
      <c r="N91" s="1"/>
      <c r="O91" s="17"/>
      <c r="P91" s="1"/>
      <c r="Q91" s="1"/>
      <c r="R91" s="1"/>
      <c r="S91" s="3" t="str">
        <f t="shared" si="8"/>
        <v>M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>
      <c r="A92" s="25">
        <f t="shared" si="9"/>
        <v>90</v>
      </c>
      <c r="B92" s="22" t="s">
        <v>367</v>
      </c>
      <c r="C92" s="22" t="s">
        <v>368</v>
      </c>
      <c r="D92" s="23">
        <v>1976</v>
      </c>
      <c r="E92" s="31" t="s">
        <v>369</v>
      </c>
      <c r="F92" s="24">
        <v>22</v>
      </c>
      <c r="G92" s="31"/>
      <c r="H92" s="15" t="str">
        <f t="shared" si="11"/>
        <v>A</v>
      </c>
      <c r="I92" s="1"/>
      <c r="J92" s="1"/>
      <c r="K92" s="1"/>
      <c r="L92" s="1"/>
      <c r="M92" s="1"/>
      <c r="N92" s="1"/>
      <c r="O92" s="17"/>
      <c r="P92" s="1"/>
      <c r="Q92" s="1"/>
      <c r="R92" s="1"/>
      <c r="S92" s="4" t="str">
        <f t="shared" si="8"/>
        <v>M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>
      <c r="A93" s="25">
        <f t="shared" si="9"/>
        <v>91</v>
      </c>
      <c r="B93" s="22" t="s">
        <v>374</v>
      </c>
      <c r="C93" s="22" t="s">
        <v>375</v>
      </c>
      <c r="D93" s="23">
        <v>1973</v>
      </c>
      <c r="E93" s="31" t="s">
        <v>176</v>
      </c>
      <c r="F93" s="24">
        <v>42</v>
      </c>
      <c r="G93" s="31"/>
      <c r="H93" s="15" t="str">
        <f t="shared" si="11"/>
        <v>G</v>
      </c>
      <c r="I93" s="1"/>
      <c r="J93" s="1"/>
      <c r="K93" s="1"/>
      <c r="L93" s="1"/>
      <c r="M93" s="1"/>
      <c r="N93" s="1"/>
      <c r="O93" s="17"/>
      <c r="P93" s="1"/>
      <c r="Q93" s="1"/>
      <c r="R93" s="1"/>
      <c r="S93" s="3" t="str">
        <f t="shared" si="8"/>
        <v>Ž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>
      <c r="A94" s="25">
        <f t="shared" si="9"/>
        <v>92</v>
      </c>
      <c r="B94" s="22" t="s">
        <v>376</v>
      </c>
      <c r="C94" s="22" t="s">
        <v>287</v>
      </c>
      <c r="D94" s="23">
        <v>1975</v>
      </c>
      <c r="E94" s="31" t="s">
        <v>256</v>
      </c>
      <c r="F94" s="24">
        <v>43</v>
      </c>
      <c r="G94" s="31"/>
      <c r="H94" s="15" t="str">
        <f t="shared" si="11"/>
        <v>A</v>
      </c>
      <c r="I94" s="1"/>
      <c r="J94" s="1"/>
      <c r="K94" s="1"/>
      <c r="L94" s="1"/>
      <c r="M94" s="1"/>
      <c r="N94" s="1"/>
      <c r="O94" s="17"/>
      <c r="P94" s="1"/>
      <c r="Q94" s="1"/>
      <c r="R94" s="1"/>
      <c r="S94" s="4" t="str">
        <f t="shared" si="8"/>
        <v>M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>
      <c r="A95" s="25">
        <f t="shared" si="9"/>
        <v>93</v>
      </c>
      <c r="B95" s="22" t="s">
        <v>377</v>
      </c>
      <c r="C95" s="22" t="s">
        <v>200</v>
      </c>
      <c r="D95" s="23">
        <v>1979</v>
      </c>
      <c r="E95" s="31" t="s">
        <v>188</v>
      </c>
      <c r="F95" s="24">
        <v>47</v>
      </c>
      <c r="G95" s="31"/>
      <c r="H95" s="15" t="str">
        <f t="shared" si="11"/>
        <v>A</v>
      </c>
      <c r="I95" s="1"/>
      <c r="J95" s="1"/>
      <c r="K95" s="1"/>
      <c r="L95" s="1"/>
      <c r="M95" s="1"/>
      <c r="N95" s="1"/>
      <c r="O95" s="17"/>
      <c r="P95" s="1"/>
      <c r="Q95" s="1"/>
      <c r="R95" s="1"/>
      <c r="S95" s="3" t="str">
        <f t="shared" si="8"/>
        <v>M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25">
        <f t="shared" si="9"/>
        <v>94</v>
      </c>
      <c r="B96" s="22" t="s">
        <v>378</v>
      </c>
      <c r="C96" s="22" t="s">
        <v>379</v>
      </c>
      <c r="D96" s="23">
        <v>1985</v>
      </c>
      <c r="E96" s="31" t="s">
        <v>380</v>
      </c>
      <c r="F96" s="24">
        <v>49</v>
      </c>
      <c r="G96" s="31"/>
      <c r="H96" s="15" t="str">
        <f t="shared" si="11"/>
        <v>F</v>
      </c>
      <c r="I96" s="1"/>
      <c r="J96" s="1"/>
      <c r="K96" s="1"/>
      <c r="L96" s="1"/>
      <c r="M96" s="1"/>
      <c r="N96" s="1"/>
      <c r="O96" s="17"/>
      <c r="P96" s="1"/>
      <c r="Q96" s="1"/>
      <c r="R96" s="1"/>
      <c r="S96" s="4" t="str">
        <f t="shared" si="8"/>
        <v>Ž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>
      <c r="A97" s="25">
        <f t="shared" si="9"/>
        <v>95</v>
      </c>
      <c r="B97" s="22" t="s">
        <v>381</v>
      </c>
      <c r="C97" s="22" t="s">
        <v>223</v>
      </c>
      <c r="D97" s="23">
        <v>1981</v>
      </c>
      <c r="E97" s="31" t="s">
        <v>242</v>
      </c>
      <c r="F97" s="24">
        <v>50</v>
      </c>
      <c r="G97" s="31"/>
      <c r="H97" s="15" t="str">
        <f t="shared" si="11"/>
        <v>A</v>
      </c>
      <c r="I97" s="1"/>
      <c r="J97" s="1"/>
      <c r="K97" s="1"/>
      <c r="L97" s="1"/>
      <c r="M97" s="1"/>
      <c r="N97" s="1"/>
      <c r="O97" s="17"/>
      <c r="P97" s="1"/>
      <c r="Q97" s="1"/>
      <c r="R97" s="1"/>
      <c r="S97" s="3" t="str">
        <f t="shared" si="8"/>
        <v>M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>
      <c r="A98" s="25">
        <f t="shared" si="9"/>
        <v>96</v>
      </c>
      <c r="B98" s="22" t="s">
        <v>382</v>
      </c>
      <c r="C98" s="22" t="s">
        <v>192</v>
      </c>
      <c r="D98" s="23">
        <v>1993</v>
      </c>
      <c r="E98" s="31" t="s">
        <v>233</v>
      </c>
      <c r="F98" s="24">
        <v>57</v>
      </c>
      <c r="G98" s="31"/>
      <c r="H98" s="15" t="str">
        <f t="shared" si="11"/>
        <v>A</v>
      </c>
      <c r="I98" s="1"/>
      <c r="J98" s="1"/>
      <c r="K98" s="1"/>
      <c r="L98" s="1"/>
      <c r="M98" s="1"/>
      <c r="N98" s="1"/>
      <c r="O98" s="17"/>
      <c r="P98" s="1"/>
      <c r="Q98" s="1"/>
      <c r="R98" s="1"/>
      <c r="S98" s="4" t="str">
        <f t="shared" si="8"/>
        <v>M</v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>
      <c r="A99" s="25">
        <f t="shared" si="9"/>
        <v>97</v>
      </c>
      <c r="B99" s="22" t="s">
        <v>383</v>
      </c>
      <c r="C99" s="22" t="s">
        <v>371</v>
      </c>
      <c r="D99" s="23">
        <v>1976</v>
      </c>
      <c r="E99" s="31" t="s">
        <v>323</v>
      </c>
      <c r="F99" s="24">
        <v>58</v>
      </c>
      <c r="G99" s="31"/>
      <c r="H99" s="15" t="str">
        <f t="shared" si="11"/>
        <v>G</v>
      </c>
      <c r="I99" s="1"/>
      <c r="J99" s="1"/>
      <c r="K99" s="1"/>
      <c r="L99" s="1"/>
      <c r="M99" s="1"/>
      <c r="N99" s="1"/>
      <c r="O99" s="17"/>
      <c r="P99" s="1"/>
      <c r="Q99" s="1"/>
      <c r="R99" s="1"/>
      <c r="S99" s="3" t="str">
        <f t="shared" ref="S99:S130" si="12">IF(LEN(B99)=0," ",IF(MID(B99,LEN(B99),1)="á","Ž","M"))</f>
        <v>Ž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>
      <c r="A100" s="25">
        <f t="shared" si="9"/>
        <v>98</v>
      </c>
      <c r="B100" s="22" t="s">
        <v>384</v>
      </c>
      <c r="C100" s="22" t="s">
        <v>246</v>
      </c>
      <c r="D100" s="23">
        <v>1954</v>
      </c>
      <c r="E100" s="31" t="s">
        <v>176</v>
      </c>
      <c r="F100" s="24">
        <v>59</v>
      </c>
      <c r="G100" s="31"/>
      <c r="H100" s="15" t="str">
        <f t="shared" si="11"/>
        <v>D</v>
      </c>
      <c r="I100" s="1"/>
      <c r="J100" s="1"/>
      <c r="K100" s="1"/>
      <c r="L100" s="1"/>
      <c r="M100" s="1"/>
      <c r="N100" s="1"/>
      <c r="O100" s="17"/>
      <c r="P100" s="1"/>
      <c r="Q100" s="1"/>
      <c r="R100" s="1"/>
      <c r="S100" s="4" t="str">
        <f t="shared" si="12"/>
        <v>M</v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>
      <c r="A101" s="25">
        <f t="shared" si="9"/>
        <v>99</v>
      </c>
      <c r="B101" s="22" t="s">
        <v>385</v>
      </c>
      <c r="C101" s="22" t="s">
        <v>386</v>
      </c>
      <c r="D101" s="23">
        <v>1980</v>
      </c>
      <c r="E101" s="31" t="s">
        <v>249</v>
      </c>
      <c r="F101" s="24">
        <v>60</v>
      </c>
      <c r="G101" s="31"/>
      <c r="H101" s="15" t="str">
        <f t="shared" si="11"/>
        <v>A</v>
      </c>
      <c r="I101" s="1"/>
      <c r="J101" s="1"/>
      <c r="K101" s="1"/>
      <c r="L101" s="1"/>
      <c r="M101" s="1"/>
      <c r="N101" s="1"/>
      <c r="O101" s="17"/>
      <c r="P101" s="1"/>
      <c r="Q101" s="1"/>
      <c r="R101" s="1"/>
      <c r="S101" s="3" t="str">
        <f t="shared" si="12"/>
        <v>M</v>
      </c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>
      <c r="A102" s="25">
        <f t="shared" si="9"/>
        <v>100</v>
      </c>
      <c r="B102" s="22" t="s">
        <v>387</v>
      </c>
      <c r="C102" s="22" t="s">
        <v>192</v>
      </c>
      <c r="D102" s="23">
        <v>1985</v>
      </c>
      <c r="E102" s="31" t="s">
        <v>388</v>
      </c>
      <c r="F102" s="24">
        <v>62</v>
      </c>
      <c r="G102" s="31"/>
      <c r="H102" s="15" t="str">
        <f t="shared" si="11"/>
        <v>A</v>
      </c>
      <c r="I102" s="1"/>
      <c r="J102" s="1"/>
      <c r="K102" s="1"/>
      <c r="L102" s="1"/>
      <c r="M102" s="1"/>
      <c r="N102" s="1"/>
      <c r="O102" s="17"/>
      <c r="P102" s="1"/>
      <c r="Q102" s="1"/>
      <c r="R102" s="1"/>
      <c r="S102" s="4" t="str">
        <f t="shared" si="12"/>
        <v>M</v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>
      <c r="A103" s="25">
        <f t="shared" si="9"/>
        <v>101</v>
      </c>
      <c r="B103" s="22" t="s">
        <v>389</v>
      </c>
      <c r="C103" s="22" t="s">
        <v>336</v>
      </c>
      <c r="D103" s="23">
        <v>1973</v>
      </c>
      <c r="E103" s="31" t="s">
        <v>390</v>
      </c>
      <c r="F103" s="24">
        <v>63</v>
      </c>
      <c r="G103" s="31"/>
      <c r="H103" s="15" t="str">
        <f t="shared" si="11"/>
        <v>B</v>
      </c>
      <c r="I103" s="1"/>
      <c r="J103" s="1"/>
      <c r="K103" s="1"/>
      <c r="L103" s="1"/>
      <c r="M103" s="1"/>
      <c r="N103" s="1"/>
      <c r="O103" s="17"/>
      <c r="P103" s="1"/>
      <c r="Q103" s="1"/>
      <c r="R103" s="1"/>
      <c r="S103" s="3" t="str">
        <f t="shared" si="12"/>
        <v>M</v>
      </c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>
      <c r="A104" s="25">
        <f t="shared" si="9"/>
        <v>102</v>
      </c>
      <c r="B104" s="22" t="s">
        <v>391</v>
      </c>
      <c r="C104" s="22" t="s">
        <v>392</v>
      </c>
      <c r="D104" s="23">
        <v>1969</v>
      </c>
      <c r="E104" s="31" t="s">
        <v>256</v>
      </c>
      <c r="F104" s="24">
        <v>69</v>
      </c>
      <c r="G104" s="31"/>
      <c r="H104" s="15" t="str">
        <f t="shared" si="11"/>
        <v>B</v>
      </c>
      <c r="I104" s="1"/>
      <c r="J104" s="1"/>
      <c r="K104" s="1"/>
      <c r="L104" s="1"/>
      <c r="M104" s="1"/>
      <c r="N104" s="1"/>
      <c r="O104" s="17"/>
      <c r="P104" s="1"/>
      <c r="Q104" s="1"/>
      <c r="R104" s="1"/>
      <c r="S104" s="4" t="str">
        <f t="shared" si="12"/>
        <v>M</v>
      </c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>
      <c r="A105" s="25">
        <f t="shared" si="9"/>
        <v>103</v>
      </c>
      <c r="B105" s="22" t="s">
        <v>393</v>
      </c>
      <c r="C105" s="22" t="s">
        <v>246</v>
      </c>
      <c r="D105" s="23">
        <v>1958</v>
      </c>
      <c r="E105" s="31" t="s">
        <v>394</v>
      </c>
      <c r="F105" s="24">
        <v>74</v>
      </c>
      <c r="G105" s="31"/>
      <c r="H105" s="15" t="str">
        <f t="shared" si="11"/>
        <v>C</v>
      </c>
      <c r="I105" s="1"/>
      <c r="J105" s="1"/>
      <c r="K105" s="1"/>
      <c r="L105" s="1"/>
      <c r="M105" s="1"/>
      <c r="N105" s="1"/>
      <c r="O105" s="17"/>
      <c r="P105" s="1"/>
      <c r="Q105" s="1"/>
      <c r="R105" s="1"/>
      <c r="S105" s="3" t="str">
        <f t="shared" si="12"/>
        <v>M</v>
      </c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>
      <c r="A106" s="25">
        <f t="shared" si="9"/>
        <v>104</v>
      </c>
      <c r="B106" s="22" t="s">
        <v>397</v>
      </c>
      <c r="C106" s="22" t="s">
        <v>336</v>
      </c>
      <c r="D106" s="23">
        <v>1988</v>
      </c>
      <c r="E106" s="31" t="s">
        <v>398</v>
      </c>
      <c r="F106" s="24">
        <v>85</v>
      </c>
      <c r="G106" s="31"/>
      <c r="H106" s="15" t="str">
        <f t="shared" si="11"/>
        <v>A</v>
      </c>
      <c r="I106" s="1"/>
      <c r="J106" s="1"/>
      <c r="K106" s="1"/>
      <c r="L106" s="1"/>
      <c r="M106" s="1"/>
      <c r="N106" s="1"/>
      <c r="O106" s="17"/>
      <c r="P106" s="1"/>
      <c r="Q106" s="1"/>
      <c r="R106" s="1"/>
      <c r="S106" s="4" t="str">
        <f t="shared" si="12"/>
        <v>M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>
      <c r="A107" s="25">
        <f t="shared" si="9"/>
        <v>105</v>
      </c>
      <c r="B107" s="22" t="s">
        <v>399</v>
      </c>
      <c r="C107" s="22" t="s">
        <v>336</v>
      </c>
      <c r="D107" s="23">
        <v>1990</v>
      </c>
      <c r="E107" s="31" t="s">
        <v>400</v>
      </c>
      <c r="F107" s="24">
        <v>86</v>
      </c>
      <c r="G107" s="31"/>
      <c r="H107" s="15" t="str">
        <f t="shared" si="11"/>
        <v>A</v>
      </c>
      <c r="I107" s="1"/>
      <c r="J107" s="1"/>
      <c r="K107" s="1"/>
      <c r="L107" s="1"/>
      <c r="M107" s="1"/>
      <c r="N107" s="1"/>
      <c r="O107" s="17"/>
      <c r="P107" s="1"/>
      <c r="Q107" s="1"/>
      <c r="R107" s="1"/>
      <c r="S107" s="3" t="str">
        <f t="shared" si="12"/>
        <v>M</v>
      </c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>
      <c r="A108" s="25">
        <f t="shared" si="9"/>
        <v>106</v>
      </c>
      <c r="B108" s="22" t="s">
        <v>401</v>
      </c>
      <c r="C108" s="22" t="s">
        <v>402</v>
      </c>
      <c r="D108" s="23">
        <v>1980</v>
      </c>
      <c r="E108" s="31" t="s">
        <v>249</v>
      </c>
      <c r="F108" s="24">
        <v>87</v>
      </c>
      <c r="G108" s="31"/>
      <c r="H108" s="15" t="str">
        <f t="shared" si="11"/>
        <v>A</v>
      </c>
      <c r="I108" s="1"/>
      <c r="J108" s="1"/>
      <c r="K108" s="1"/>
      <c r="L108" s="1"/>
      <c r="M108" s="1"/>
      <c r="N108" s="1"/>
      <c r="O108" s="17"/>
      <c r="P108" s="1"/>
      <c r="Q108" s="1"/>
      <c r="R108" s="1"/>
      <c r="S108" s="4" t="str">
        <f t="shared" si="12"/>
        <v>M</v>
      </c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>
      <c r="A109" s="25">
        <f t="shared" si="9"/>
        <v>107</v>
      </c>
      <c r="B109" s="22" t="s">
        <v>403</v>
      </c>
      <c r="C109" s="22" t="s">
        <v>192</v>
      </c>
      <c r="D109" s="23">
        <v>1983</v>
      </c>
      <c r="E109" s="31" t="s">
        <v>404</v>
      </c>
      <c r="F109" s="24">
        <v>89</v>
      </c>
      <c r="G109" s="31"/>
      <c r="H109" s="15" t="str">
        <f t="shared" si="11"/>
        <v>A</v>
      </c>
      <c r="I109" s="1"/>
      <c r="J109" s="1"/>
      <c r="K109" s="1"/>
      <c r="L109" s="1"/>
      <c r="M109" s="1"/>
      <c r="N109" s="1"/>
      <c r="O109" s="17"/>
      <c r="P109" s="1"/>
      <c r="Q109" s="1"/>
      <c r="R109" s="1"/>
      <c r="S109" s="3" t="str">
        <f t="shared" si="12"/>
        <v>M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>
      <c r="A110" s="25">
        <f t="shared" si="9"/>
        <v>108</v>
      </c>
      <c r="B110" s="22" t="s">
        <v>405</v>
      </c>
      <c r="C110" s="22" t="s">
        <v>406</v>
      </c>
      <c r="D110" s="23">
        <v>1978</v>
      </c>
      <c r="E110" s="31" t="s">
        <v>176</v>
      </c>
      <c r="F110" s="24">
        <v>91</v>
      </c>
      <c r="G110" s="31"/>
      <c r="H110" s="15" t="str">
        <f t="shared" si="11"/>
        <v>G</v>
      </c>
      <c r="I110" s="1"/>
      <c r="J110" s="1"/>
      <c r="K110" s="1"/>
      <c r="L110" s="1"/>
      <c r="M110" s="1"/>
      <c r="N110" s="1"/>
      <c r="O110" s="17"/>
      <c r="P110" s="1"/>
      <c r="Q110" s="1"/>
      <c r="R110" s="1"/>
      <c r="S110" s="4" t="str">
        <f t="shared" si="12"/>
        <v>Ž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>
      <c r="A111" s="25">
        <f t="shared" si="9"/>
        <v>109</v>
      </c>
      <c r="B111" s="22" t="s">
        <v>381</v>
      </c>
      <c r="C111" s="22" t="s">
        <v>407</v>
      </c>
      <c r="D111" s="23">
        <v>1981</v>
      </c>
      <c r="E111" s="31" t="s">
        <v>249</v>
      </c>
      <c r="F111" s="24">
        <v>94</v>
      </c>
      <c r="G111" s="31"/>
      <c r="H111" s="15" t="str">
        <f t="shared" si="11"/>
        <v>A</v>
      </c>
      <c r="I111" s="1"/>
      <c r="J111" s="1"/>
      <c r="K111" s="1"/>
      <c r="L111" s="1"/>
      <c r="M111" s="1"/>
      <c r="N111" s="1"/>
      <c r="O111" s="17"/>
      <c r="P111" s="1"/>
      <c r="Q111" s="1"/>
      <c r="R111" s="1"/>
      <c r="S111" s="3" t="str">
        <f t="shared" si="12"/>
        <v>M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>
      <c r="A112" s="25">
        <f t="shared" si="9"/>
        <v>110</v>
      </c>
      <c r="B112" s="22" t="s">
        <v>408</v>
      </c>
      <c r="C112" s="22" t="s">
        <v>223</v>
      </c>
      <c r="D112" s="23">
        <v>1973</v>
      </c>
      <c r="E112" s="31" t="s">
        <v>176</v>
      </c>
      <c r="F112" s="24">
        <v>95</v>
      </c>
      <c r="G112" s="31"/>
      <c r="H112" s="15" t="str">
        <f t="shared" si="11"/>
        <v>B</v>
      </c>
      <c r="I112" s="1"/>
      <c r="J112" s="1"/>
      <c r="K112" s="1"/>
      <c r="L112" s="1"/>
      <c r="M112" s="1"/>
      <c r="N112" s="1"/>
      <c r="O112" s="17"/>
      <c r="P112" s="1"/>
      <c r="Q112" s="1"/>
      <c r="R112" s="1"/>
      <c r="S112" s="4" t="str">
        <f t="shared" si="12"/>
        <v>M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>
      <c r="A113" s="25">
        <f t="shared" si="9"/>
        <v>111</v>
      </c>
      <c r="B113" s="22" t="s">
        <v>409</v>
      </c>
      <c r="C113" s="22" t="s">
        <v>223</v>
      </c>
      <c r="D113" s="23">
        <v>1991</v>
      </c>
      <c r="E113" s="31" t="s">
        <v>410</v>
      </c>
      <c r="F113" s="24">
        <v>101</v>
      </c>
      <c r="G113" s="31"/>
      <c r="H113" s="15" t="str">
        <f t="shared" si="11"/>
        <v>A</v>
      </c>
      <c r="I113" s="1"/>
      <c r="J113" s="1"/>
      <c r="K113" s="1"/>
      <c r="L113" s="1"/>
      <c r="M113" s="1"/>
      <c r="N113" s="1"/>
      <c r="O113" s="17"/>
      <c r="P113" s="1"/>
      <c r="Q113" s="1"/>
      <c r="R113" s="1"/>
      <c r="S113" s="3" t="str">
        <f t="shared" si="12"/>
        <v>M</v>
      </c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>
      <c r="A114" s="25" t="str">
        <f t="shared" si="9"/>
        <v/>
      </c>
      <c r="B114" s="22"/>
      <c r="C114" s="22"/>
      <c r="D114" s="23"/>
      <c r="E114" s="24"/>
      <c r="F114" s="24"/>
      <c r="G114" s="31"/>
      <c r="H114" s="15" t="str">
        <f t="shared" si="11"/>
        <v>to snad ne!</v>
      </c>
      <c r="I114" s="1"/>
      <c r="J114" s="1"/>
      <c r="K114" s="1"/>
      <c r="L114" s="1"/>
      <c r="M114" s="1"/>
      <c r="N114" s="1"/>
      <c r="O114" s="17"/>
      <c r="P114" s="1"/>
      <c r="Q114" s="1"/>
      <c r="R114" s="1"/>
      <c r="S114" s="4" t="str">
        <f t="shared" si="12"/>
        <v xml:space="preserve"> </v>
      </c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>
      <c r="A115" s="25" t="str">
        <f t="shared" si="9"/>
        <v/>
      </c>
      <c r="B115" s="22"/>
      <c r="C115" s="22"/>
      <c r="D115" s="23"/>
      <c r="E115" s="24"/>
      <c r="F115" s="24"/>
      <c r="G115" s="31"/>
      <c r="H115" s="15" t="str">
        <f t="shared" si="11"/>
        <v>to snad ne!</v>
      </c>
      <c r="I115" s="1"/>
      <c r="J115" s="1"/>
      <c r="K115" s="1"/>
      <c r="L115" s="1"/>
      <c r="M115" s="1"/>
      <c r="N115" s="1"/>
      <c r="O115" s="17"/>
      <c r="P115" s="1"/>
      <c r="Q115" s="1"/>
      <c r="R115" s="1"/>
      <c r="S115" s="3" t="str">
        <f t="shared" si="12"/>
        <v xml:space="preserve"> </v>
      </c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>
      <c r="A116" s="25" t="str">
        <f t="shared" si="9"/>
        <v/>
      </c>
      <c r="B116" s="22"/>
      <c r="C116" s="22"/>
      <c r="D116" s="23"/>
      <c r="E116" s="24"/>
      <c r="F116" s="24"/>
      <c r="G116" s="31"/>
      <c r="H116" s="15" t="str">
        <f t="shared" si="11"/>
        <v>to snad ne!</v>
      </c>
      <c r="I116" s="1"/>
      <c r="J116" s="1"/>
      <c r="K116" s="1"/>
      <c r="L116" s="1"/>
      <c r="M116" s="1"/>
      <c r="N116" s="1"/>
      <c r="O116" s="17"/>
      <c r="P116" s="1"/>
      <c r="Q116" s="1"/>
      <c r="R116" s="1"/>
      <c r="S116" s="4" t="str">
        <f t="shared" si="12"/>
        <v xml:space="preserve"> 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>
      <c r="A117" s="25" t="str">
        <f t="shared" si="9"/>
        <v/>
      </c>
      <c r="B117" s="22"/>
      <c r="C117" s="22"/>
      <c r="D117" s="23"/>
      <c r="E117" s="24"/>
      <c r="F117" s="24"/>
      <c r="G117" s="31"/>
      <c r="H117" s="15" t="str">
        <f t="shared" si="11"/>
        <v>to snad ne!</v>
      </c>
      <c r="I117" s="1"/>
      <c r="J117" s="1"/>
      <c r="K117" s="1"/>
      <c r="L117" s="1"/>
      <c r="M117" s="1"/>
      <c r="N117" s="1"/>
      <c r="O117" s="17"/>
      <c r="P117" s="1"/>
      <c r="Q117" s="1"/>
      <c r="R117" s="1"/>
      <c r="S117" s="3" t="str">
        <f t="shared" si="12"/>
        <v xml:space="preserve"> 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>
      <c r="A118" s="25" t="str">
        <f t="shared" si="9"/>
        <v/>
      </c>
      <c r="B118" s="22"/>
      <c r="C118" s="22"/>
      <c r="D118" s="23"/>
      <c r="E118" s="24"/>
      <c r="F118" s="24"/>
      <c r="G118" s="31"/>
      <c r="H118" s="15" t="str">
        <f t="shared" si="11"/>
        <v>to snad ne!</v>
      </c>
      <c r="I118" s="1"/>
      <c r="J118" s="1"/>
      <c r="K118" s="1"/>
      <c r="L118" s="1"/>
      <c r="M118" s="1"/>
      <c r="N118" s="1"/>
      <c r="O118" s="17"/>
      <c r="P118" s="1"/>
      <c r="Q118" s="1"/>
      <c r="R118" s="1"/>
      <c r="S118" s="4" t="str">
        <f t="shared" si="12"/>
        <v xml:space="preserve"> 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>
      <c r="A119" s="25" t="str">
        <f t="shared" si="9"/>
        <v/>
      </c>
      <c r="B119" s="22"/>
      <c r="C119" s="22"/>
      <c r="D119" s="23"/>
      <c r="E119" s="24"/>
      <c r="F119" s="24"/>
      <c r="G119" s="31"/>
      <c r="H119" s="15" t="str">
        <f t="shared" si="11"/>
        <v>to snad ne!</v>
      </c>
      <c r="I119" s="1"/>
      <c r="J119" s="1"/>
      <c r="K119" s="1"/>
      <c r="L119" s="1"/>
      <c r="M119" s="1"/>
      <c r="N119" s="1"/>
      <c r="O119" s="17"/>
      <c r="P119" s="1"/>
      <c r="Q119" s="1"/>
      <c r="R119" s="1"/>
      <c r="S119" s="3" t="str">
        <f t="shared" si="12"/>
        <v xml:space="preserve"> 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>
      <c r="A120" s="25" t="str">
        <f t="shared" si="9"/>
        <v/>
      </c>
      <c r="B120" s="22"/>
      <c r="C120" s="22"/>
      <c r="D120" s="23"/>
      <c r="E120" s="24"/>
      <c r="F120" s="24"/>
      <c r="G120" s="31"/>
      <c r="H120" s="15" t="str">
        <f t="shared" si="11"/>
        <v>to snad ne!</v>
      </c>
      <c r="I120" s="1"/>
      <c r="J120" s="1"/>
      <c r="K120" s="1"/>
      <c r="L120" s="1"/>
      <c r="M120" s="1"/>
      <c r="N120" s="1"/>
      <c r="O120" s="17"/>
      <c r="P120" s="1"/>
      <c r="Q120" s="1"/>
      <c r="R120" s="1"/>
      <c r="S120" s="4" t="str">
        <f t="shared" si="12"/>
        <v xml:space="preserve"> 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>
      <c r="A121" s="25" t="str">
        <f t="shared" si="9"/>
        <v/>
      </c>
      <c r="B121" s="22"/>
      <c r="C121" s="22"/>
      <c r="D121" s="23"/>
      <c r="E121" s="24"/>
      <c r="F121" s="24"/>
      <c r="G121" s="31"/>
      <c r="H121" s="15" t="str">
        <f t="shared" si="11"/>
        <v>to snad ne!</v>
      </c>
      <c r="I121" s="1"/>
      <c r="J121" s="1"/>
      <c r="K121" s="1"/>
      <c r="L121" s="1"/>
      <c r="M121" s="1"/>
      <c r="N121" s="1"/>
      <c r="O121" s="17"/>
      <c r="P121" s="1"/>
      <c r="Q121" s="1"/>
      <c r="R121" s="1"/>
      <c r="S121" s="3" t="str">
        <f t="shared" si="12"/>
        <v xml:space="preserve"> 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>
      <c r="A122" s="25" t="str">
        <f t="shared" si="9"/>
        <v/>
      </c>
      <c r="B122" s="22"/>
      <c r="C122" s="22"/>
      <c r="D122" s="23"/>
      <c r="E122" s="24"/>
      <c r="F122" s="24"/>
      <c r="G122" s="31"/>
      <c r="H122" s="15" t="str">
        <f t="shared" si="11"/>
        <v>to snad ne!</v>
      </c>
      <c r="I122" s="1"/>
      <c r="J122" s="1"/>
      <c r="K122" s="1"/>
      <c r="L122" s="1"/>
      <c r="M122" s="1"/>
      <c r="N122" s="1"/>
      <c r="O122" s="17"/>
      <c r="P122" s="1"/>
      <c r="Q122" s="1"/>
      <c r="R122" s="1"/>
      <c r="S122" s="4" t="str">
        <f t="shared" si="12"/>
        <v xml:space="preserve"> 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>
      <c r="A123" s="25" t="str">
        <f t="shared" si="9"/>
        <v/>
      </c>
      <c r="B123" s="22"/>
      <c r="C123" s="22"/>
      <c r="D123" s="23"/>
      <c r="E123" s="24"/>
      <c r="F123" s="24"/>
      <c r="G123" s="31"/>
      <c r="H123" s="15" t="str">
        <f t="shared" si="11"/>
        <v>to snad ne!</v>
      </c>
      <c r="I123" s="1"/>
      <c r="J123" s="1"/>
      <c r="K123" s="1"/>
      <c r="L123" s="1"/>
      <c r="M123" s="1"/>
      <c r="N123" s="1"/>
      <c r="O123" s="17"/>
      <c r="P123" s="1"/>
      <c r="Q123" s="1"/>
      <c r="R123" s="1"/>
      <c r="S123" s="3" t="str">
        <f t="shared" si="12"/>
        <v xml:space="preserve"> 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>
      <c r="A124" s="25" t="str">
        <f t="shared" si="9"/>
        <v/>
      </c>
      <c r="B124" s="22"/>
      <c r="C124" s="22"/>
      <c r="D124" s="23"/>
      <c r="E124" s="24"/>
      <c r="F124" s="24"/>
      <c r="G124" s="31"/>
      <c r="H124" s="15" t="str">
        <f t="shared" si="11"/>
        <v>to snad ne!</v>
      </c>
      <c r="I124" s="1"/>
      <c r="J124" s="1"/>
      <c r="K124" s="1"/>
      <c r="L124" s="1"/>
      <c r="M124" s="1"/>
      <c r="N124" s="1"/>
      <c r="O124" s="17"/>
      <c r="P124" s="1"/>
      <c r="Q124" s="1"/>
      <c r="R124" s="1"/>
      <c r="S124" s="4" t="str">
        <f t="shared" si="12"/>
        <v xml:space="preserve"> 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25" t="str">
        <f t="shared" si="9"/>
        <v/>
      </c>
      <c r="B125" s="22"/>
      <c r="C125" s="22"/>
      <c r="D125" s="23"/>
      <c r="E125" s="24"/>
      <c r="F125" s="24"/>
      <c r="G125" s="31"/>
      <c r="H125" s="15" t="str">
        <f t="shared" si="11"/>
        <v>to snad ne!</v>
      </c>
      <c r="I125" s="1"/>
      <c r="J125" s="1"/>
      <c r="K125" s="1"/>
      <c r="L125" s="1"/>
      <c r="M125" s="1"/>
      <c r="N125" s="1"/>
      <c r="O125" s="17"/>
      <c r="P125" s="1"/>
      <c r="Q125" s="1"/>
      <c r="R125" s="1"/>
      <c r="S125" s="3" t="str">
        <f t="shared" si="12"/>
        <v xml:space="preserve"> 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>
      <c r="A126" s="25" t="str">
        <f t="shared" si="9"/>
        <v/>
      </c>
      <c r="B126" s="22"/>
      <c r="C126" s="22"/>
      <c r="D126" s="23"/>
      <c r="E126" s="24"/>
      <c r="F126" s="24"/>
      <c r="G126" s="31"/>
      <c r="H126" s="15" t="str">
        <f t="shared" si="11"/>
        <v>to snad ne!</v>
      </c>
      <c r="I126" s="1"/>
      <c r="J126" s="1"/>
      <c r="K126" s="1"/>
      <c r="L126" s="1"/>
      <c r="M126" s="1"/>
      <c r="N126" s="1"/>
      <c r="O126" s="17"/>
      <c r="P126" s="1"/>
      <c r="Q126" s="1"/>
      <c r="R126" s="1"/>
      <c r="S126" s="4" t="str">
        <f t="shared" si="12"/>
        <v xml:space="preserve"> 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>
      <c r="A127" s="25" t="str">
        <f t="shared" si="9"/>
        <v/>
      </c>
      <c r="B127" s="22"/>
      <c r="C127" s="22"/>
      <c r="D127" s="23"/>
      <c r="E127" s="24"/>
      <c r="F127" s="24"/>
      <c r="G127" s="31"/>
      <c r="H127" s="15" t="str">
        <f t="shared" si="11"/>
        <v>to snad ne!</v>
      </c>
      <c r="I127" s="1"/>
      <c r="J127" s="1"/>
      <c r="K127" s="1"/>
      <c r="L127" s="1"/>
      <c r="M127" s="1"/>
      <c r="N127" s="1"/>
      <c r="O127" s="17"/>
      <c r="P127" s="1"/>
      <c r="Q127" s="1"/>
      <c r="R127" s="1"/>
      <c r="S127" s="3" t="str">
        <f t="shared" si="12"/>
        <v xml:space="preserve"> 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>
      <c r="A128" s="25" t="str">
        <f t="shared" si="9"/>
        <v/>
      </c>
      <c r="B128" s="22"/>
      <c r="C128" s="22"/>
      <c r="D128" s="23"/>
      <c r="E128" s="24"/>
      <c r="F128" s="24"/>
      <c r="G128" s="31"/>
      <c r="H128" s="15" t="str">
        <f t="shared" si="11"/>
        <v>to snad ne!</v>
      </c>
      <c r="I128" s="1"/>
      <c r="J128" s="1"/>
      <c r="K128" s="1"/>
      <c r="L128" s="1"/>
      <c r="M128" s="1"/>
      <c r="N128" s="1"/>
      <c r="O128" s="17"/>
      <c r="P128" s="1"/>
      <c r="Q128" s="1"/>
      <c r="R128" s="1"/>
      <c r="S128" s="4" t="str">
        <f t="shared" si="12"/>
        <v xml:space="preserve"> 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>
      <c r="A129" s="25" t="str">
        <f t="shared" si="9"/>
        <v/>
      </c>
      <c r="B129" s="22"/>
      <c r="C129" s="22"/>
      <c r="D129" s="23"/>
      <c r="E129" s="24"/>
      <c r="F129" s="24"/>
      <c r="G129" s="31"/>
      <c r="H129" s="15" t="str">
        <f t="shared" si="11"/>
        <v>to snad ne!</v>
      </c>
      <c r="I129" s="1"/>
      <c r="J129" s="1"/>
      <c r="K129" s="1"/>
      <c r="L129" s="1"/>
      <c r="M129" s="1"/>
      <c r="N129" s="1"/>
      <c r="O129" s="17"/>
      <c r="P129" s="1"/>
      <c r="Q129" s="1"/>
      <c r="R129" s="1"/>
      <c r="S129" s="3" t="str">
        <f t="shared" si="12"/>
        <v xml:space="preserve"> </v>
      </c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>
      <c r="A130" s="25" t="str">
        <f t="shared" si="9"/>
        <v/>
      </c>
      <c r="B130" s="22"/>
      <c r="C130" s="22"/>
      <c r="D130" s="23"/>
      <c r="E130" s="24"/>
      <c r="F130" s="24"/>
      <c r="G130" s="31"/>
      <c r="H130" s="15" t="str">
        <f t="shared" si="11"/>
        <v>to snad ne!</v>
      </c>
      <c r="I130" s="1"/>
      <c r="J130" s="1"/>
      <c r="K130" s="1"/>
      <c r="L130" s="1"/>
      <c r="M130" s="1"/>
      <c r="N130" s="1"/>
      <c r="O130" s="17"/>
      <c r="P130" s="1"/>
      <c r="Q130" s="1"/>
      <c r="R130" s="1"/>
      <c r="S130" s="4" t="str">
        <f t="shared" si="12"/>
        <v xml:space="preserve"> 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>
      <c r="A131" s="25" t="str">
        <f t="shared" si="9"/>
        <v/>
      </c>
      <c r="B131" s="22"/>
      <c r="C131" s="22"/>
      <c r="D131" s="23"/>
      <c r="E131" s="24"/>
      <c r="F131" s="24"/>
      <c r="G131" s="31"/>
      <c r="H131" s="15" t="str">
        <f t="shared" si="11"/>
        <v>to snad ne!</v>
      </c>
      <c r="I131" s="1"/>
      <c r="J131" s="1"/>
      <c r="K131" s="1"/>
      <c r="L131" s="1"/>
      <c r="M131" s="1"/>
      <c r="N131" s="1"/>
      <c r="O131" s="17"/>
      <c r="P131" s="1"/>
      <c r="Q131" s="1"/>
      <c r="R131" s="1"/>
      <c r="S131" s="3" t="str">
        <f t="shared" ref="S131:S152" si="13">IF(LEN(B131)=0," ",IF(MID(B131,LEN(B131),1)="á","Ž","M"))</f>
        <v xml:space="preserve"> </v>
      </c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thickBot="1">
      <c r="A132" s="25" t="str">
        <f t="shared" si="9"/>
        <v/>
      </c>
      <c r="B132" s="22"/>
      <c r="C132" s="22"/>
      <c r="D132" s="23"/>
      <c r="E132" s="24"/>
      <c r="F132" s="24"/>
      <c r="G132" s="31"/>
      <c r="H132" s="15" t="str">
        <f t="shared" si="11"/>
        <v>to snad ne!</v>
      </c>
      <c r="I132" s="1"/>
      <c r="J132" s="1"/>
      <c r="K132" s="1"/>
      <c r="L132" s="1"/>
      <c r="M132" s="1"/>
      <c r="N132" s="1"/>
      <c r="O132" s="17"/>
      <c r="P132" s="1"/>
      <c r="Q132" s="1"/>
      <c r="R132" s="1"/>
      <c r="S132" s="6" t="str">
        <f t="shared" si="13"/>
        <v xml:space="preserve"> </v>
      </c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>
      <c r="A133" s="25" t="str">
        <f t="shared" ref="A133:A152" si="14">IF(B133&lt;&gt;0,A132+1,"")</f>
        <v/>
      </c>
      <c r="B133" s="22"/>
      <c r="C133" s="22"/>
      <c r="D133" s="23"/>
      <c r="E133" s="24"/>
      <c r="F133" s="24"/>
      <c r="G133" s="31"/>
      <c r="H133" s="15" t="str">
        <f t="shared" si="11"/>
        <v>to snad ne!</v>
      </c>
      <c r="I133" s="1"/>
      <c r="J133" s="1"/>
      <c r="K133" s="1"/>
      <c r="L133" s="1"/>
      <c r="M133" s="1"/>
      <c r="N133" s="1"/>
      <c r="O133" s="17"/>
      <c r="P133" s="1"/>
      <c r="Q133" s="1"/>
      <c r="R133" s="1"/>
      <c r="S133" s="7" t="str">
        <f t="shared" si="13"/>
        <v xml:space="preserve"> </v>
      </c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>
      <c r="A134" s="25" t="str">
        <f t="shared" si="14"/>
        <v/>
      </c>
      <c r="B134" s="22"/>
      <c r="C134" s="22"/>
      <c r="D134" s="23"/>
      <c r="E134" s="24"/>
      <c r="F134" s="24"/>
      <c r="G134" s="31"/>
      <c r="H134" s="15" t="str">
        <f t="shared" si="11"/>
        <v>to snad ne!</v>
      </c>
      <c r="I134" s="1"/>
      <c r="J134" s="1"/>
      <c r="K134" s="1"/>
      <c r="L134" s="1"/>
      <c r="M134" s="1"/>
      <c r="N134" s="1"/>
      <c r="O134" s="17"/>
      <c r="P134" s="1"/>
      <c r="Q134" s="1"/>
      <c r="R134" s="1"/>
      <c r="S134" s="4" t="str">
        <f t="shared" si="13"/>
        <v xml:space="preserve"> 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>
      <c r="A135" s="25" t="str">
        <f t="shared" si="14"/>
        <v/>
      </c>
      <c r="B135" s="22"/>
      <c r="C135" s="22"/>
      <c r="D135" s="23"/>
      <c r="E135" s="24"/>
      <c r="F135" s="24"/>
      <c r="G135" s="31"/>
      <c r="H135" s="15" t="str">
        <f t="shared" si="11"/>
        <v>to snad ne!</v>
      </c>
      <c r="I135" s="1"/>
      <c r="J135" s="1"/>
      <c r="K135" s="1"/>
      <c r="L135" s="1"/>
      <c r="M135" s="1"/>
      <c r="N135" s="1"/>
      <c r="O135" s="17"/>
      <c r="P135" s="1"/>
      <c r="Q135" s="1"/>
      <c r="R135" s="1"/>
      <c r="S135" s="3" t="str">
        <f t="shared" si="13"/>
        <v xml:space="preserve"> 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>
      <c r="A136" s="25" t="str">
        <f t="shared" si="14"/>
        <v/>
      </c>
      <c r="B136" s="22"/>
      <c r="C136" s="22"/>
      <c r="D136" s="23"/>
      <c r="E136" s="24"/>
      <c r="F136" s="24"/>
      <c r="G136" s="31"/>
      <c r="H136" s="15" t="str">
        <f t="shared" si="11"/>
        <v>to snad ne!</v>
      </c>
      <c r="I136" s="1"/>
      <c r="J136" s="1"/>
      <c r="K136" s="1"/>
      <c r="L136" s="1"/>
      <c r="M136" s="1"/>
      <c r="N136" s="1"/>
      <c r="O136" s="17"/>
      <c r="P136" s="1"/>
      <c r="Q136" s="1"/>
      <c r="R136" s="1"/>
      <c r="S136" s="4" t="str">
        <f t="shared" si="13"/>
        <v xml:space="preserve"> 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>
      <c r="A137" s="25" t="str">
        <f t="shared" si="14"/>
        <v/>
      </c>
      <c r="B137" s="22"/>
      <c r="C137" s="22"/>
      <c r="D137" s="23"/>
      <c r="E137" s="24"/>
      <c r="F137" s="24"/>
      <c r="G137" s="31"/>
      <c r="H137" s="15" t="str">
        <f t="shared" si="11"/>
        <v>to snad ne!</v>
      </c>
      <c r="I137" s="1"/>
      <c r="J137" s="1"/>
      <c r="K137" s="1"/>
      <c r="L137" s="1"/>
      <c r="M137" s="1"/>
      <c r="N137" s="1"/>
      <c r="O137" s="17"/>
      <c r="P137" s="1"/>
      <c r="Q137" s="1"/>
      <c r="R137" s="1"/>
      <c r="S137" s="3" t="str">
        <f t="shared" si="13"/>
        <v xml:space="preserve"> </v>
      </c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>
      <c r="A138" s="25" t="str">
        <f t="shared" si="14"/>
        <v/>
      </c>
      <c r="B138" s="22"/>
      <c r="C138" s="22"/>
      <c r="D138" s="23"/>
      <c r="E138" s="24"/>
      <c r="F138" s="24"/>
      <c r="G138" s="31"/>
      <c r="H138" s="15" t="str">
        <f t="shared" si="11"/>
        <v>to snad ne!</v>
      </c>
      <c r="I138" s="1"/>
      <c r="J138" s="1"/>
      <c r="K138" s="1"/>
      <c r="L138" s="1"/>
      <c r="M138" s="1"/>
      <c r="N138" s="1"/>
      <c r="O138" s="17"/>
      <c r="P138" s="1"/>
      <c r="Q138" s="1"/>
      <c r="R138" s="1"/>
      <c r="S138" s="4" t="str">
        <f t="shared" si="13"/>
        <v xml:space="preserve"> </v>
      </c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>
      <c r="A139" s="25" t="str">
        <f t="shared" si="14"/>
        <v/>
      </c>
      <c r="B139" s="22"/>
      <c r="C139" s="22"/>
      <c r="D139" s="23"/>
      <c r="E139" s="24"/>
      <c r="F139" s="24"/>
      <c r="G139" s="31"/>
      <c r="H139" s="15" t="str">
        <f t="shared" si="11"/>
        <v>to snad ne!</v>
      </c>
      <c r="I139" s="1"/>
      <c r="J139" s="1"/>
      <c r="K139" s="1"/>
      <c r="L139" s="1"/>
      <c r="M139" s="1"/>
      <c r="N139" s="1"/>
      <c r="O139" s="17"/>
      <c r="P139" s="1"/>
      <c r="Q139" s="1"/>
      <c r="R139" s="1"/>
      <c r="S139" s="3" t="str">
        <f t="shared" si="13"/>
        <v xml:space="preserve"> 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>
      <c r="A140" s="25" t="str">
        <f t="shared" si="14"/>
        <v/>
      </c>
      <c r="B140" s="22"/>
      <c r="C140" s="22"/>
      <c r="D140" s="23"/>
      <c r="E140" s="24"/>
      <c r="F140" s="24"/>
      <c r="G140" s="31"/>
      <c r="H140" s="15" t="str">
        <f t="shared" si="11"/>
        <v>to snad ne!</v>
      </c>
      <c r="I140" s="1"/>
      <c r="J140" s="1"/>
      <c r="K140" s="1"/>
      <c r="L140" s="1"/>
      <c r="M140" s="1"/>
      <c r="N140" s="1"/>
      <c r="O140" s="17"/>
      <c r="P140" s="1"/>
      <c r="Q140" s="1"/>
      <c r="R140" s="1"/>
      <c r="S140" s="4" t="str">
        <f t="shared" si="13"/>
        <v xml:space="preserve"> 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>
      <c r="A141" s="25" t="str">
        <f t="shared" si="14"/>
        <v/>
      </c>
      <c r="B141" s="22"/>
      <c r="C141" s="22"/>
      <c r="D141" s="23"/>
      <c r="E141" s="24"/>
      <c r="F141" s="24"/>
      <c r="G141" s="31"/>
      <c r="H141" s="15" t="str">
        <f t="shared" si="11"/>
        <v>to snad ne!</v>
      </c>
      <c r="I141" s="1"/>
      <c r="J141" s="1"/>
      <c r="K141" s="1"/>
      <c r="L141" s="1"/>
      <c r="M141" s="1"/>
      <c r="N141" s="1"/>
      <c r="O141" s="17"/>
      <c r="P141" s="1"/>
      <c r="Q141" s="1"/>
      <c r="R141" s="1"/>
      <c r="S141" s="3" t="str">
        <f t="shared" si="13"/>
        <v xml:space="preserve"> 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>
      <c r="A142" s="25" t="str">
        <f t="shared" si="14"/>
        <v/>
      </c>
      <c r="B142" s="22"/>
      <c r="C142" s="22"/>
      <c r="D142" s="23"/>
      <c r="E142" s="24"/>
      <c r="F142" s="24"/>
      <c r="G142" s="31"/>
      <c r="H142" s="15" t="str">
        <f t="shared" si="11"/>
        <v>to snad ne!</v>
      </c>
      <c r="I142" s="1"/>
      <c r="J142" s="1"/>
      <c r="K142" s="1"/>
      <c r="L142" s="1"/>
      <c r="M142" s="1"/>
      <c r="N142" s="1"/>
      <c r="O142" s="17"/>
      <c r="P142" s="1"/>
      <c r="Q142" s="1"/>
      <c r="R142" s="1"/>
      <c r="S142" s="4" t="str">
        <f t="shared" si="13"/>
        <v xml:space="preserve"> 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>
      <c r="A143" s="25" t="str">
        <f t="shared" si="14"/>
        <v/>
      </c>
      <c r="B143" s="22"/>
      <c r="C143" s="22"/>
      <c r="D143" s="23"/>
      <c r="E143" s="24"/>
      <c r="F143" s="24"/>
      <c r="G143" s="31"/>
      <c r="H143" s="15" t="str">
        <f t="shared" si="11"/>
        <v>to snad ne!</v>
      </c>
      <c r="I143" s="1"/>
      <c r="J143" s="1"/>
      <c r="K143" s="1"/>
      <c r="L143" s="1"/>
      <c r="M143" s="1"/>
      <c r="N143" s="1"/>
      <c r="O143" s="17"/>
      <c r="P143" s="1"/>
      <c r="Q143" s="1"/>
      <c r="R143" s="1"/>
      <c r="S143" s="3" t="str">
        <f t="shared" si="13"/>
        <v xml:space="preserve"> 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>
      <c r="A144" s="25" t="str">
        <f t="shared" si="14"/>
        <v/>
      </c>
      <c r="B144" s="22"/>
      <c r="C144" s="22"/>
      <c r="D144" s="23"/>
      <c r="E144" s="24"/>
      <c r="F144" s="24"/>
      <c r="G144" s="31"/>
      <c r="H144" s="15" t="str">
        <f t="shared" si="11"/>
        <v>to snad ne!</v>
      </c>
      <c r="I144" s="1"/>
      <c r="J144" s="1"/>
      <c r="K144" s="1"/>
      <c r="L144" s="1"/>
      <c r="M144" s="1"/>
      <c r="N144" s="1"/>
      <c r="O144" s="17"/>
      <c r="P144" s="1"/>
      <c r="Q144" s="1"/>
      <c r="R144" s="1"/>
      <c r="S144" s="4" t="str">
        <f t="shared" si="13"/>
        <v xml:space="preserve"> </v>
      </c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>
      <c r="A145" s="25" t="str">
        <f t="shared" si="14"/>
        <v/>
      </c>
      <c r="B145" s="22"/>
      <c r="C145" s="22"/>
      <c r="D145" s="23"/>
      <c r="E145" s="24"/>
      <c r="F145" s="24"/>
      <c r="G145" s="31"/>
      <c r="H145" s="15" t="str">
        <f t="shared" si="11"/>
        <v>to snad ne!</v>
      </c>
      <c r="I145" s="1"/>
      <c r="J145" s="1"/>
      <c r="K145" s="1"/>
      <c r="L145" s="1"/>
      <c r="M145" s="1"/>
      <c r="N145" s="1"/>
      <c r="O145" s="17"/>
      <c r="P145" s="1"/>
      <c r="Q145" s="1"/>
      <c r="R145" s="1"/>
      <c r="S145" s="3" t="str">
        <f t="shared" si="13"/>
        <v xml:space="preserve"> 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>
      <c r="A146" s="25" t="str">
        <f t="shared" si="14"/>
        <v/>
      </c>
      <c r="B146" s="22"/>
      <c r="C146" s="22"/>
      <c r="D146" s="23"/>
      <c r="E146" s="24"/>
      <c r="F146" s="24"/>
      <c r="G146" s="31"/>
      <c r="H146" s="15" t="str">
        <f t="shared" si="11"/>
        <v>to snad ne!</v>
      </c>
      <c r="I146" s="1"/>
      <c r="J146" s="1"/>
      <c r="K146" s="1"/>
      <c r="L146" s="1"/>
      <c r="M146" s="1"/>
      <c r="N146" s="1"/>
      <c r="O146" s="17"/>
      <c r="P146" s="1"/>
      <c r="Q146" s="1"/>
      <c r="R146" s="1"/>
      <c r="S146" s="4" t="str">
        <f t="shared" si="13"/>
        <v xml:space="preserve"> </v>
      </c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>
      <c r="A147" s="25" t="str">
        <f t="shared" si="14"/>
        <v/>
      </c>
      <c r="B147" s="22"/>
      <c r="C147" s="22"/>
      <c r="D147" s="23"/>
      <c r="E147" s="24"/>
      <c r="F147" s="24"/>
      <c r="G147" s="31"/>
      <c r="H147" s="15" t="str">
        <f t="shared" si="11"/>
        <v>to snad ne!</v>
      </c>
      <c r="I147" s="1"/>
      <c r="J147" s="1"/>
      <c r="K147" s="1"/>
      <c r="L147" s="1"/>
      <c r="M147" s="1"/>
      <c r="N147" s="1"/>
      <c r="O147" s="17"/>
      <c r="P147" s="1"/>
      <c r="Q147" s="1"/>
      <c r="R147" s="1"/>
      <c r="S147" s="3" t="str">
        <f t="shared" si="13"/>
        <v xml:space="preserve"> </v>
      </c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>
      <c r="A148" s="25" t="str">
        <f t="shared" si="14"/>
        <v/>
      </c>
      <c r="B148" s="22"/>
      <c r="C148" s="22"/>
      <c r="D148" s="23"/>
      <c r="E148" s="24"/>
      <c r="F148" s="24"/>
      <c r="G148" s="31"/>
      <c r="H148" s="15" t="str">
        <f t="shared" si="11"/>
        <v>to snad ne!</v>
      </c>
      <c r="I148" s="1"/>
      <c r="J148" s="1"/>
      <c r="K148" s="1"/>
      <c r="L148" s="1"/>
      <c r="M148" s="1"/>
      <c r="N148" s="1"/>
      <c r="O148" s="17"/>
      <c r="P148" s="1"/>
      <c r="Q148" s="1"/>
      <c r="R148" s="1"/>
      <c r="S148" s="4" t="str">
        <f t="shared" si="13"/>
        <v xml:space="preserve"> </v>
      </c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>
      <c r="A149" s="25" t="str">
        <f t="shared" si="14"/>
        <v/>
      </c>
      <c r="B149" s="22"/>
      <c r="C149" s="22"/>
      <c r="D149" s="23"/>
      <c r="E149" s="24"/>
      <c r="F149" s="24"/>
      <c r="G149" s="31"/>
      <c r="H149" s="15" t="str">
        <f t="shared" si="11"/>
        <v>to snad ne!</v>
      </c>
      <c r="I149" s="1"/>
      <c r="J149" s="1"/>
      <c r="K149" s="1"/>
      <c r="L149" s="1"/>
      <c r="M149" s="1"/>
      <c r="N149" s="1"/>
      <c r="O149" s="17"/>
      <c r="P149" s="1"/>
      <c r="Q149" s="1"/>
      <c r="R149" s="1"/>
      <c r="S149" s="3" t="str">
        <f t="shared" si="13"/>
        <v xml:space="preserve"> </v>
      </c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>
      <c r="A150" s="25" t="str">
        <f t="shared" si="14"/>
        <v/>
      </c>
      <c r="B150" s="22"/>
      <c r="C150" s="22"/>
      <c r="D150" s="23"/>
      <c r="E150" s="24"/>
      <c r="F150" s="24"/>
      <c r="G150" s="31"/>
      <c r="H150" s="15" t="str">
        <f t="shared" si="11"/>
        <v>to snad ne!</v>
      </c>
      <c r="I150" s="1"/>
      <c r="J150" s="1"/>
      <c r="K150" s="1"/>
      <c r="L150" s="1"/>
      <c r="M150" s="1"/>
      <c r="N150" s="1"/>
      <c r="O150" s="17"/>
      <c r="P150" s="1"/>
      <c r="Q150" s="1"/>
      <c r="R150" s="1"/>
      <c r="S150" s="4" t="str">
        <f t="shared" si="13"/>
        <v xml:space="preserve"> </v>
      </c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>
      <c r="A151" s="25" t="str">
        <f t="shared" si="14"/>
        <v/>
      </c>
      <c r="B151" s="22"/>
      <c r="C151" s="22"/>
      <c r="D151" s="23"/>
      <c r="E151" s="24"/>
      <c r="F151" s="24"/>
      <c r="G151" s="31"/>
      <c r="H151" s="15" t="str">
        <f t="shared" si="11"/>
        <v>to snad ne!</v>
      </c>
      <c r="I151" s="1"/>
      <c r="J151" s="1"/>
      <c r="K151" s="1"/>
      <c r="L151" s="1"/>
      <c r="M151" s="1"/>
      <c r="N151" s="1"/>
      <c r="O151" s="17"/>
      <c r="P151" s="1"/>
      <c r="Q151" s="1"/>
      <c r="R151" s="1"/>
      <c r="S151" s="3" t="str">
        <f t="shared" si="13"/>
        <v xml:space="preserve"> </v>
      </c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thickBot="1">
      <c r="A152" s="26" t="str">
        <f t="shared" si="14"/>
        <v/>
      </c>
      <c r="B152" s="27"/>
      <c r="C152" s="27"/>
      <c r="D152" s="28"/>
      <c r="E152" s="29"/>
      <c r="F152" s="29"/>
      <c r="G152" s="32"/>
      <c r="H152" s="30" t="str">
        <f t="shared" si="11"/>
        <v>to snad ne!</v>
      </c>
      <c r="I152" s="1"/>
      <c r="J152" s="1"/>
      <c r="K152" s="1"/>
      <c r="L152" s="1"/>
      <c r="M152" s="1"/>
      <c r="N152" s="1"/>
      <c r="O152" s="17"/>
      <c r="P152" s="1"/>
      <c r="Q152" s="1"/>
      <c r="R152" s="1"/>
      <c r="S152" s="6" t="str">
        <f t="shared" si="13"/>
        <v xml:space="preserve"> </v>
      </c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s="1" customFormat="1"/>
    <row r="357" spans="1:32" s="1" customFormat="1"/>
    <row r="358" spans="1:32" s="1" customFormat="1"/>
    <row r="359" spans="1:32" s="1" customFormat="1"/>
    <row r="360" spans="1:32" s="1" customFormat="1"/>
    <row r="361" spans="1:32" s="1" customFormat="1"/>
    <row r="362" spans="1:32" s="1" customFormat="1"/>
    <row r="363" spans="1:32" s="1" customFormat="1"/>
    <row r="364" spans="1:32" s="1" customFormat="1"/>
    <row r="365" spans="1:32" s="1" customFormat="1"/>
    <row r="366" spans="1:32" s="1" customFormat="1"/>
    <row r="367" spans="1:32" s="1" customFormat="1"/>
    <row r="368" spans="1:32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</sheetData>
  <sheetProtection password="CC36" sheet="1" objects="1" scenarios="1" formatCells="0" formatColumns="0" formatRows="0" selectLockedCells="1" sort="0"/>
  <sortState ref="B3:G80">
    <sortCondition ref="B3:B80"/>
  </sortState>
  <mergeCells count="2">
    <mergeCell ref="K6:M6"/>
    <mergeCell ref="A1:H1"/>
  </mergeCells>
  <phoneticPr fontId="0" type="noConversion"/>
  <conditionalFormatting sqref="B3:B152">
    <cfRule type="containsText" dxfId="2" priority="2" operator="containsText" text=" ">
      <formula>NOT(ISERROR(SEARCH(" ",B3)))</formula>
    </cfRule>
  </conditionalFormatting>
  <conditionalFormatting sqref="H3:H152">
    <cfRule type="containsText" dxfId="1" priority="1" operator="containsText" text="to snad ne!">
      <formula>NOT(ISERROR(SEARCH("to snad ne!",H3)))</formula>
    </cfRule>
  </conditionalFormatting>
  <printOptions horizontalCentered="1"/>
  <pageMargins left="0.11811023622047245" right="0.15748031496062992" top="0.34" bottom="0.17" header="0.17" footer="0.22"/>
  <pageSetup paperSize="9" scale="78" orientation="portrait" r:id="rId1"/>
  <headerFooter alignWithMargins="0">
    <oddHeader>&amp;C&amp;P/&amp;N&amp;R&amp;D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10"/>
  <dimension ref="A1:AO44"/>
  <sheetViews>
    <sheetView showGridLines="0" showWhiteSpace="0" view="pageBreakPreview" zoomScale="107" zoomScaleNormal="80" zoomScaleSheetLayoutView="107" workbookViewId="0">
      <selection activeCell="D16" sqref="D16"/>
    </sheetView>
  </sheetViews>
  <sheetFormatPr defaultRowHeight="12.75"/>
  <cols>
    <col min="1" max="1" width="9" style="40" bestFit="1" customWidth="1"/>
    <col min="2" max="2" width="8.7109375" style="40" customWidth="1"/>
    <col min="3" max="3" width="9.28515625" style="40" bestFit="1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51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listina'!G58</f>
        <v>D</v>
      </c>
      <c r="C5" s="114">
        <f>'Startovní listina'!B58</f>
        <v>59</v>
      </c>
      <c r="D5" s="115" t="str">
        <f>'Startovní listina'!C58</f>
        <v>Boháč</v>
      </c>
      <c r="E5" s="115" t="str">
        <f>'Startovní listina'!D58</f>
        <v>Jiří</v>
      </c>
      <c r="F5" s="115">
        <f>'Startovní listina'!E58</f>
        <v>1954</v>
      </c>
      <c r="G5" s="115" t="str">
        <f>'Startovní listina'!F58</f>
        <v>Brno</v>
      </c>
      <c r="H5" s="116">
        <v>0.11998842592592592</v>
      </c>
      <c r="AO5" s="40"/>
    </row>
    <row r="6" spans="1:41" s="39" customFormat="1" ht="18.75" customHeight="1">
      <c r="A6" s="113">
        <f>IF('Kategorie D'!C6&lt;&gt;"",A5+1,"")</f>
        <v>2</v>
      </c>
      <c r="B6" s="114" t="str">
        <f>'Startovní listina'!G16</f>
        <v>D</v>
      </c>
      <c r="C6" s="114">
        <f>'Startovní listina'!B16</f>
        <v>12</v>
      </c>
      <c r="D6" s="115" t="str">
        <f>'Startovní listina'!C16</f>
        <v>Chromý</v>
      </c>
      <c r="E6" s="115" t="str">
        <f>'Startovní listina'!D16</f>
        <v>Bořivoj</v>
      </c>
      <c r="F6" s="115">
        <f>'Startovní listina'!E16</f>
        <v>1953</v>
      </c>
      <c r="G6" s="115" t="str">
        <f>'Startovní listina'!F16</f>
        <v>Tišnov</v>
      </c>
      <c r="H6" s="116">
        <v>0.12104166666666666</v>
      </c>
      <c r="AO6" s="40"/>
    </row>
    <row r="7" spans="1:41" s="39" customFormat="1" ht="18.75" customHeight="1">
      <c r="A7" s="113">
        <f>IF('Kategorie D'!C7&lt;&gt;"",A6+1,"")</f>
        <v>3</v>
      </c>
      <c r="B7" s="114" t="str">
        <f>'Startovní listina'!G38</f>
        <v>D</v>
      </c>
      <c r="C7" s="114">
        <f>'Startovní listina'!B38</f>
        <v>37</v>
      </c>
      <c r="D7" s="115" t="str">
        <f>'Startovní listina'!C38</f>
        <v>Nekuža</v>
      </c>
      <c r="E7" s="115" t="str">
        <f>'Startovní listina'!D38</f>
        <v>Jiří</v>
      </c>
      <c r="F7" s="115">
        <f>'Startovní listina'!E38</f>
        <v>1951</v>
      </c>
      <c r="G7" s="115" t="str">
        <f>'Startovní listina'!F38</f>
        <v>Kašpar Ostrava</v>
      </c>
      <c r="H7" s="116">
        <v>0.12331018518518518</v>
      </c>
      <c r="AO7" s="40"/>
    </row>
    <row r="8" spans="1:41" s="39" customFormat="1">
      <c r="F8" s="52"/>
      <c r="H8" s="52"/>
    </row>
    <row r="9" spans="1:41" s="39" customFormat="1">
      <c r="F9" s="52"/>
      <c r="H9" s="52"/>
    </row>
    <row r="10" spans="1:41" s="39" customFormat="1">
      <c r="F10" s="52"/>
      <c r="H10" s="52"/>
    </row>
    <row r="11" spans="1:41" s="39" customFormat="1">
      <c r="F11" s="52"/>
      <c r="H11" s="52"/>
    </row>
    <row r="12" spans="1:41" s="39" customFormat="1">
      <c r="F12" s="52"/>
      <c r="H12" s="52"/>
    </row>
    <row r="13" spans="1:41" s="39" customFormat="1">
      <c r="F13" s="52"/>
      <c r="H13" s="52"/>
    </row>
    <row r="14" spans="1:41" s="39" customFormat="1">
      <c r="F14" s="52"/>
      <c r="H14" s="52"/>
    </row>
    <row r="15" spans="1:41" s="39" customFormat="1">
      <c r="F15" s="52"/>
      <c r="H15" s="52"/>
    </row>
    <row r="16" spans="1:41" s="39" customFormat="1">
      <c r="F16" s="52"/>
      <c r="H16" s="52"/>
    </row>
    <row r="17" spans="6:8" s="39" customFormat="1">
      <c r="F17" s="52"/>
      <c r="H17" s="52"/>
    </row>
    <row r="18" spans="6:8" s="39" customFormat="1">
      <c r="F18" s="52"/>
      <c r="H18" s="52"/>
    </row>
    <row r="19" spans="6:8" s="39" customFormat="1">
      <c r="F19" s="52"/>
      <c r="H19" s="52"/>
    </row>
    <row r="20" spans="6:8" s="39" customFormat="1">
      <c r="F20" s="52"/>
      <c r="H20" s="52"/>
    </row>
    <row r="21" spans="6:8" s="39" customFormat="1">
      <c r="F21" s="52"/>
      <c r="H21" s="52"/>
    </row>
    <row r="22" spans="6:8" s="39" customFormat="1">
      <c r="F22" s="52"/>
      <c r="H22" s="52"/>
    </row>
    <row r="23" spans="6:8" s="39" customFormat="1">
      <c r="F23" s="52"/>
      <c r="H23" s="52"/>
    </row>
    <row r="24" spans="6:8" s="39" customFormat="1">
      <c r="F24" s="52"/>
      <c r="H24" s="52"/>
    </row>
    <row r="25" spans="6:8" s="39" customFormat="1">
      <c r="F25" s="52"/>
      <c r="H25" s="52"/>
    </row>
    <row r="26" spans="6:8" s="39" customFormat="1">
      <c r="F26" s="52"/>
      <c r="H26" s="52"/>
    </row>
    <row r="27" spans="6:8" s="39" customFormat="1">
      <c r="F27" s="52"/>
      <c r="H27" s="52"/>
    </row>
    <row r="28" spans="6:8" s="39" customFormat="1">
      <c r="F28" s="52"/>
      <c r="H28" s="52"/>
    </row>
    <row r="29" spans="6:8" s="39" customFormat="1">
      <c r="F29" s="52"/>
      <c r="H29" s="52"/>
    </row>
    <row r="30" spans="6:8" s="39" customFormat="1">
      <c r="F30" s="52"/>
      <c r="H30" s="52"/>
    </row>
    <row r="31" spans="6:8" s="39" customFormat="1">
      <c r="F31" s="52"/>
      <c r="H31" s="52"/>
    </row>
    <row r="32" spans="6:8" s="39" customFormat="1">
      <c r="F32" s="52"/>
      <c r="H32" s="52"/>
    </row>
    <row r="33" spans="6:8" s="39" customFormat="1">
      <c r="F33" s="52"/>
      <c r="H33" s="52"/>
    </row>
    <row r="34" spans="6:8" s="39" customFormat="1">
      <c r="F34" s="52"/>
      <c r="H34" s="52"/>
    </row>
    <row r="35" spans="6:8" s="39" customFormat="1">
      <c r="F35" s="52"/>
      <c r="H35" s="52"/>
    </row>
    <row r="36" spans="6:8" s="39" customFormat="1">
      <c r="F36" s="52"/>
      <c r="H36" s="52"/>
    </row>
    <row r="37" spans="6:8" s="39" customFormat="1">
      <c r="F37" s="52"/>
      <c r="H37" s="52"/>
    </row>
    <row r="38" spans="6:8" s="39" customFormat="1">
      <c r="F38" s="52"/>
      <c r="H38" s="52"/>
    </row>
    <row r="39" spans="6:8" s="39" customFormat="1">
      <c r="F39" s="52"/>
      <c r="H39" s="52"/>
    </row>
    <row r="40" spans="6:8" s="39" customFormat="1">
      <c r="F40" s="52"/>
      <c r="H40" s="52"/>
    </row>
    <row r="41" spans="6:8" s="39" customFormat="1">
      <c r="F41" s="52"/>
      <c r="H41" s="52"/>
    </row>
    <row r="42" spans="6:8" s="39" customFormat="1">
      <c r="F42" s="52"/>
      <c r="H42" s="52"/>
    </row>
    <row r="43" spans="6:8" s="39" customFormat="1">
      <c r="F43" s="52"/>
      <c r="H43" s="52"/>
    </row>
    <row r="44" spans="6:8" s="39" customFormat="1">
      <c r="F44" s="52"/>
      <c r="H44" s="52"/>
    </row>
  </sheetData>
  <sheetProtection algorithmName="SHA-512" hashValue="Mtl69DfX6ibTafiP4aHt/hfov6aMFckMinRWtn2719Sfr0cvVuDNCrWyqbSHIGUFADcIdDOA5Xydk1wZJe5t3w==" saltValue="ZVdeeFH6RojZ2uWeCiTXHw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11"/>
  <dimension ref="A1:AO6"/>
  <sheetViews>
    <sheetView showGridLines="0" showWhiteSpace="0" view="pageBreakPreview" zoomScale="107" zoomScaleNormal="80" zoomScaleSheetLayoutView="107" workbookViewId="0">
      <selection activeCell="D16" sqref="D16"/>
    </sheetView>
  </sheetViews>
  <sheetFormatPr defaultRowHeight="12.75"/>
  <cols>
    <col min="1" max="1" width="10.140625" style="40" customWidth="1"/>
    <col min="2" max="2" width="10.7109375" style="40" customWidth="1"/>
    <col min="3" max="3" width="11" style="40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52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listina'!G12</f>
        <v>E</v>
      </c>
      <c r="C5" s="114">
        <f>'Startovní listina'!B12</f>
        <v>8</v>
      </c>
      <c r="D5" s="115" t="str">
        <f>'Startovní listina'!C12</f>
        <v>Holý</v>
      </c>
      <c r="E5" s="115" t="str">
        <f>'Startovní listina'!D12</f>
        <v>Josef</v>
      </c>
      <c r="F5" s="115">
        <f>'Startovní listina'!E12</f>
        <v>1941</v>
      </c>
      <c r="G5" s="115" t="str">
        <f>'Startovní listina'!F12</f>
        <v>Moravská Slávia Brno</v>
      </c>
      <c r="H5" s="116">
        <v>0.15394675925925924</v>
      </c>
      <c r="AO5" s="40"/>
    </row>
    <row r="6" spans="1:41" s="39" customFormat="1" ht="18.75" customHeight="1">
      <c r="A6" s="113">
        <f>IF('Kategorie E'!C6&lt;&gt;"",A5+1,"")</f>
        <v>2</v>
      </c>
      <c r="B6" s="114" t="str">
        <f>'Startovní listina'!G14</f>
        <v>E</v>
      </c>
      <c r="C6" s="114">
        <f>'Startovní listina'!B14</f>
        <v>10</v>
      </c>
      <c r="D6" s="115" t="str">
        <f>'Startovní listina'!C14</f>
        <v>Hrubý</v>
      </c>
      <c r="E6" s="115" t="str">
        <f>'Startovní listina'!D14</f>
        <v>Milan</v>
      </c>
      <c r="F6" s="115">
        <f>'Startovní listina'!E14</f>
        <v>1938</v>
      </c>
      <c r="G6" s="115" t="str">
        <f>'Startovní listina'!F14</f>
        <v>Blansko</v>
      </c>
      <c r="H6" s="116">
        <v>0.16175925925925924</v>
      </c>
      <c r="AO6" s="40"/>
    </row>
  </sheetData>
  <sheetProtection algorithmName="SHA-512" hashValue="JJfXGG96/bY5atOCEh4W+Cb9Ft12W0zmY+NvuuilFqxf8iW3nMwJcA6+MpcNigFkoLYp6YEED0JpPEgHn4RnoQ==" saltValue="rte8NG4OMfukI7FClK8gCg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12"/>
  <dimension ref="A1:AO11"/>
  <sheetViews>
    <sheetView showGridLines="0" showWhiteSpace="0" zoomScale="107" zoomScaleNormal="107" workbookViewId="0">
      <selection activeCell="G15" sqref="G15"/>
    </sheetView>
  </sheetViews>
  <sheetFormatPr defaultRowHeight="12.75"/>
  <cols>
    <col min="1" max="1" width="10.42578125" style="40" customWidth="1"/>
    <col min="2" max="2" width="9.5703125" style="40" customWidth="1"/>
    <col min="3" max="3" width="11.140625" style="40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48.85546875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listina'!G10</f>
        <v>F</v>
      </c>
      <c r="C5" s="114">
        <f>'Startovní listina'!B10</f>
        <v>6</v>
      </c>
      <c r="D5" s="115" t="str">
        <f>'Startovní listina'!C10</f>
        <v>Ďurdiaková</v>
      </c>
      <c r="E5" s="115" t="str">
        <f>'Startovní listina'!D10</f>
        <v>Tereza</v>
      </c>
      <c r="F5" s="115">
        <f>'Startovní listina'!E10</f>
        <v>1991</v>
      </c>
      <c r="G5" s="115" t="str">
        <f>'Startovní listina'!F10</f>
        <v>AK Olymp Brno</v>
      </c>
      <c r="H5" s="116">
        <v>9.5439814814814825E-2</v>
      </c>
      <c r="AO5" s="40"/>
    </row>
    <row r="6" spans="1:41" s="39" customFormat="1" ht="18.75" customHeight="1">
      <c r="A6" s="113">
        <f>IF('Kategorie F'!C6&lt;&gt;"",A5+1,"")</f>
        <v>2</v>
      </c>
      <c r="B6" s="114" t="str">
        <f>'Startovní listina'!G30</f>
        <v>F</v>
      </c>
      <c r="C6" s="114">
        <f>'Startovní listina'!B30</f>
        <v>28</v>
      </c>
      <c r="D6" s="115" t="str">
        <f>'Startovní listina'!C30</f>
        <v>Procházková</v>
      </c>
      <c r="E6" s="115" t="str">
        <f>'Startovní listina'!D30</f>
        <v>Tereza</v>
      </c>
      <c r="F6" s="115">
        <f>'Startovní listina'!E30</f>
        <v>1990</v>
      </c>
      <c r="G6" s="115" t="str">
        <f>'Startovní listina'!F30</f>
        <v>Orel Ořechov</v>
      </c>
      <c r="H6" s="116">
        <v>0.10734953703703703</v>
      </c>
      <c r="AO6" s="40"/>
    </row>
    <row r="7" spans="1:41" s="39" customFormat="1" ht="18.75" customHeight="1">
      <c r="A7" s="113">
        <f>IF('Kategorie F'!C7&lt;&gt;"",A6+1,"")</f>
        <v>3</v>
      </c>
      <c r="B7" s="114" t="str">
        <f>'Startovní listina'!G71</f>
        <v>F</v>
      </c>
      <c r="C7" s="114">
        <f>'Startovní listina'!B71</f>
        <v>76</v>
      </c>
      <c r="D7" s="115" t="str">
        <f>'Startovní listina'!C71</f>
        <v>Krejčová</v>
      </c>
      <c r="E7" s="115" t="str">
        <f>'Startovní listina'!D71</f>
        <v>Magda</v>
      </c>
      <c r="F7" s="115">
        <f>'Startovní listina'!E71</f>
        <v>1980</v>
      </c>
      <c r="G7" s="115" t="str">
        <f>'Startovní listina'!F71</f>
        <v>Brno</v>
      </c>
      <c r="H7" s="116">
        <v>0.10761574074074075</v>
      </c>
      <c r="AO7" s="40"/>
    </row>
    <row r="8" spans="1:41" s="39" customFormat="1" ht="18.75" customHeight="1">
      <c r="A8" s="113">
        <f>IF('Kategorie F'!C8&lt;&gt;"",A7+1,"")</f>
        <v>4</v>
      </c>
      <c r="B8" s="114" t="str">
        <f>'Startovní listina'!G49</f>
        <v>F</v>
      </c>
      <c r="C8" s="114">
        <f>'Startovní listina'!B49</f>
        <v>49</v>
      </c>
      <c r="D8" s="115" t="str">
        <f>'Startovní listina'!C49</f>
        <v>Pešáková</v>
      </c>
      <c r="E8" s="115" t="str">
        <f>'Startovní listina'!D49</f>
        <v>Mirka</v>
      </c>
      <c r="F8" s="115">
        <f>'Startovní listina'!E49</f>
        <v>1985</v>
      </c>
      <c r="G8" s="115" t="str">
        <f>'Startovní listina'!F49</f>
        <v>Tetčice</v>
      </c>
      <c r="H8" s="74">
        <v>0.10782407407407407</v>
      </c>
      <c r="AO8" s="40"/>
    </row>
    <row r="9" spans="1:41" s="39" customFormat="1" ht="18.75" customHeight="1">
      <c r="A9" s="113">
        <f>IF('Kategorie F'!C9&lt;&gt;"",A8+1,"")</f>
        <v>5</v>
      </c>
      <c r="B9" s="114" t="str">
        <f>'Startovní listina'!G24</f>
        <v>F</v>
      </c>
      <c r="C9" s="114">
        <f>'Startovní listina'!B24</f>
        <v>21</v>
      </c>
      <c r="D9" s="115" t="str">
        <f>'Startovní listina'!C24</f>
        <v>Radomská</v>
      </c>
      <c r="E9" s="115" t="str">
        <f>'Startovní listina'!D24</f>
        <v>Michaela</v>
      </c>
      <c r="F9" s="115">
        <f>'Startovní listina'!E24</f>
        <v>1988</v>
      </c>
      <c r="G9" s="115" t="str">
        <f>'Startovní listina'!F24</f>
        <v>Sokol Bělá nad Svitavou</v>
      </c>
      <c r="H9" s="116">
        <v>0.13652777777777778</v>
      </c>
      <c r="AO9" s="40"/>
    </row>
    <row r="10" spans="1:41" s="39" customFormat="1" ht="18.75" customHeight="1">
      <c r="A10" s="113">
        <f>IF('Kategorie F'!C10&lt;&gt;"",A9+1,"")</f>
        <v>6</v>
      </c>
      <c r="B10" s="114" t="str">
        <f>'Startovní listina'!G89</f>
        <v>F</v>
      </c>
      <c r="C10" s="114">
        <f>'Startovní listina'!B89</f>
        <v>97</v>
      </c>
      <c r="D10" s="115" t="str">
        <f>'Startovní listina'!C89</f>
        <v>Kalichová</v>
      </c>
      <c r="E10" s="115" t="str">
        <f>'Startovní listina'!D89</f>
        <v>Lucie</v>
      </c>
      <c r="F10" s="115">
        <f>'Startovní listina'!E89</f>
        <v>1989</v>
      </c>
      <c r="G10" s="115" t="str">
        <f>'Startovní listina'!F89</f>
        <v>Odranec</v>
      </c>
      <c r="H10" s="116">
        <v>0.14076388888888888</v>
      </c>
      <c r="AO10" s="40"/>
    </row>
    <row r="11" spans="1:41" s="39" customFormat="1" ht="18.75" customHeight="1">
      <c r="A11" s="113">
        <f>IF('Kategorie F'!C11&lt;&gt;"",A10+1,"")</f>
        <v>7</v>
      </c>
      <c r="B11" s="114" t="str">
        <f>'Startovní listina'!G82</f>
        <v>F</v>
      </c>
      <c r="C11" s="114">
        <f>'Startovní listina'!B82</f>
        <v>90</v>
      </c>
      <c r="D11" s="115" t="str">
        <f>'Startovní listina'!C82</f>
        <v>Navrátilová</v>
      </c>
      <c r="E11" s="115" t="str">
        <f>'Startovní listina'!D82</f>
        <v>Vlasta</v>
      </c>
      <c r="F11" s="115">
        <f>'Startovní listina'!E82</f>
        <v>1983</v>
      </c>
      <c r="G11" s="115" t="str">
        <f>'Startovní listina'!F82</f>
        <v>Vír</v>
      </c>
      <c r="H11" s="74">
        <v>0.14118055555555556</v>
      </c>
      <c r="AO11" s="40"/>
    </row>
  </sheetData>
  <sheetProtection algorithmName="SHA-512" hashValue="mKfJExM48VWEWeaRMfI3yOsKil8TPkFc3eLUEwX093zf7HJth59LgHV8YRuNv4ioXgooeXqvtRmaznvs6cWZxA==" saltValue="H2nRlw2qPNe6jEK9a0pbdA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13"/>
  <dimension ref="A1:AO20"/>
  <sheetViews>
    <sheetView showGridLines="0" showWhiteSpace="0" view="pageBreakPreview" zoomScale="107" zoomScaleNormal="80" zoomScaleSheetLayoutView="107" workbookViewId="0">
      <selection activeCell="A6" sqref="A6"/>
    </sheetView>
  </sheetViews>
  <sheetFormatPr defaultRowHeight="12.75"/>
  <cols>
    <col min="1" max="1" width="10.85546875" style="40" customWidth="1"/>
    <col min="2" max="2" width="9.7109375" style="40" customWidth="1"/>
    <col min="3" max="3" width="10.5703125" style="40" customWidth="1"/>
    <col min="4" max="4" width="17.1406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52.140625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listina'!G44</f>
        <v>G</v>
      </c>
      <c r="C5" s="114">
        <f>'Startovní listina'!B44</f>
        <v>44</v>
      </c>
      <c r="D5" s="115" t="str">
        <f>'Startovní listina'!C44</f>
        <v>Beniačová</v>
      </c>
      <c r="E5" s="115" t="str">
        <f>'Startovní listina'!D44</f>
        <v>Linda</v>
      </c>
      <c r="F5" s="115">
        <f>'Startovní listina'!E44</f>
        <v>1978</v>
      </c>
      <c r="G5" s="115" t="str">
        <f>'Startovní listina'!F44</f>
        <v>Brno</v>
      </c>
      <c r="H5" s="116">
        <v>0.10471064814814816</v>
      </c>
      <c r="AO5" s="40"/>
    </row>
    <row r="6" spans="1:41" s="39" customFormat="1" ht="18.75" customHeight="1">
      <c r="A6" s="113">
        <f>IF('Kategorie G'!C6&lt;&gt;"",A5+1,"")</f>
        <v>2</v>
      </c>
      <c r="B6" s="114" t="str">
        <f>'Startovní listina'!G66</f>
        <v>G</v>
      </c>
      <c r="C6" s="114">
        <f>'Startovní listina'!B66</f>
        <v>70</v>
      </c>
      <c r="D6" s="115" t="str">
        <f>'Startovní listina'!C66</f>
        <v>Barešová</v>
      </c>
      <c r="E6" s="115" t="str">
        <f>'Startovní listina'!D66</f>
        <v>Milada</v>
      </c>
      <c r="F6" s="115">
        <f>'Startovní listina'!E66</f>
        <v>1975</v>
      </c>
      <c r="G6" s="115" t="str">
        <f>'Startovní listina'!F66</f>
        <v>Kunštát</v>
      </c>
      <c r="H6" s="74">
        <v>0.10628472222222222</v>
      </c>
      <c r="AO6" s="40"/>
    </row>
    <row r="7" spans="1:41" s="39" customFormat="1" ht="18.75" customHeight="1">
      <c r="A7" s="113">
        <f>IF('Kategorie G'!C7&lt;&gt;"",A6+1,"")</f>
        <v>3</v>
      </c>
      <c r="B7" s="114" t="str">
        <f>'Startovní listina'!G11</f>
        <v>G</v>
      </c>
      <c r="C7" s="114">
        <f>'Startovní listina'!B11</f>
        <v>7</v>
      </c>
      <c r="D7" s="115" t="str">
        <f>'Startovní listina'!C11</f>
        <v>Komárková</v>
      </c>
      <c r="E7" s="115" t="str">
        <f>'Startovní listina'!D11</f>
        <v>Zdeňka</v>
      </c>
      <c r="F7" s="115">
        <f>'Startovní listina'!E11</f>
        <v>1974</v>
      </c>
      <c r="G7" s="115" t="str">
        <f>'Startovní listina'!F11</f>
        <v>SDH Bolešín</v>
      </c>
      <c r="H7" s="116">
        <v>0.10652777777777778</v>
      </c>
      <c r="AO7" s="40"/>
    </row>
    <row r="8" spans="1:41" s="39" customFormat="1" ht="18.75" customHeight="1">
      <c r="A8" s="113">
        <f>IF('Kategorie G'!C8&lt;&gt;"",A7+1,"")</f>
        <v>4</v>
      </c>
      <c r="B8" s="114" t="str">
        <f>'Startovní listina'!G42</f>
        <v>G</v>
      </c>
      <c r="C8" s="114">
        <f>'Startovní listina'!B42</f>
        <v>42</v>
      </c>
      <c r="D8" s="115" t="str">
        <f>'Startovní listina'!C42</f>
        <v>Klimánková</v>
      </c>
      <c r="E8" s="115" t="str">
        <f>'Startovní listina'!D42</f>
        <v>Eva</v>
      </c>
      <c r="F8" s="115">
        <f>'Startovní listina'!E42</f>
        <v>1973</v>
      </c>
      <c r="G8" s="115" t="str">
        <f>'Startovní listina'!F42</f>
        <v>Brno</v>
      </c>
      <c r="H8" s="116">
        <v>0.10781249999999999</v>
      </c>
      <c r="AO8" s="40"/>
    </row>
    <row r="9" spans="1:41" s="39" customFormat="1" ht="18.75" customHeight="1">
      <c r="A9" s="113">
        <f>IF('Kategorie G'!C9&lt;&gt;"",A8+1,"")</f>
        <v>5</v>
      </c>
      <c r="B9" s="114" t="str">
        <f>'Startovní listina'!G63</f>
        <v>G</v>
      </c>
      <c r="C9" s="114">
        <f>'Startovní listina'!B63</f>
        <v>64</v>
      </c>
      <c r="D9" s="115" t="str">
        <f>'Startovní listina'!C63</f>
        <v>Ráček-Pelikánová</v>
      </c>
      <c r="E9" s="115" t="str">
        <f>'Startovní listina'!D63</f>
        <v>Dáša</v>
      </c>
      <c r="F9" s="115">
        <f>'Startovní listina'!E63</f>
        <v>1976</v>
      </c>
      <c r="G9" s="115" t="str">
        <f>'Startovní listina'!F63</f>
        <v>Brno</v>
      </c>
      <c r="H9" s="116">
        <v>0.11168981481481481</v>
      </c>
      <c r="AO9" s="40"/>
    </row>
    <row r="10" spans="1:41" s="39" customFormat="1" ht="18.75" customHeight="1">
      <c r="A10" s="113">
        <f>IF('Kategorie G'!C10&lt;&gt;"",A9+1,"")</f>
        <v>6</v>
      </c>
      <c r="B10" s="114" t="str">
        <f>'Startovní listina'!G83</f>
        <v>G</v>
      </c>
      <c r="C10" s="114">
        <f>'Startovní listina'!B83</f>
        <v>91</v>
      </c>
      <c r="D10" s="115" t="str">
        <f>'Startovní listina'!C83</f>
        <v>Břížďalová</v>
      </c>
      <c r="E10" s="115" t="str">
        <f>'Startovní listina'!D83</f>
        <v>Jana</v>
      </c>
      <c r="F10" s="115">
        <f>'Startovní listina'!E83</f>
        <v>1978</v>
      </c>
      <c r="G10" s="115" t="str">
        <f>'Startovní listina'!F83</f>
        <v>Brno</v>
      </c>
      <c r="H10" s="116">
        <v>0.12077546296296297</v>
      </c>
      <c r="AO10" s="40"/>
    </row>
    <row r="11" spans="1:41" s="39" customFormat="1" ht="18.75" customHeight="1">
      <c r="A11" s="113">
        <f>IF('Kategorie G'!C11&lt;&gt;"",A10+1,"")</f>
        <v>7</v>
      </c>
      <c r="B11" s="114" t="str">
        <f>'Startovní listina'!G57</f>
        <v>G</v>
      </c>
      <c r="C11" s="114">
        <f>'Startovní listina'!B57</f>
        <v>58</v>
      </c>
      <c r="D11" s="115" t="str">
        <f>'Startovní listina'!C57</f>
        <v>Bódiová</v>
      </c>
      <c r="E11" s="115" t="str">
        <f>'Startovní listina'!D57</f>
        <v>Adéla</v>
      </c>
      <c r="F11" s="115">
        <f>'Startovní listina'!E57</f>
        <v>1976</v>
      </c>
      <c r="G11" s="115" t="str">
        <f>'Startovní listina'!F57</f>
        <v>Sporty.cz Brno</v>
      </c>
      <c r="H11" s="116" t="s">
        <v>423</v>
      </c>
      <c r="AO11" s="40"/>
    </row>
    <row r="12" spans="1:41" s="39" customFormat="1">
      <c r="F12" s="52"/>
      <c r="H12" s="52"/>
    </row>
    <row r="13" spans="1:41" s="39" customFormat="1">
      <c r="F13" s="52"/>
      <c r="H13" s="52"/>
    </row>
    <row r="14" spans="1:41" s="39" customFormat="1">
      <c r="F14" s="52"/>
      <c r="H14" s="52"/>
    </row>
    <row r="15" spans="1:41" s="39" customFormat="1">
      <c r="F15" s="52"/>
      <c r="H15" s="52"/>
    </row>
    <row r="16" spans="1:41" s="39" customFormat="1">
      <c r="F16" s="52"/>
      <c r="H16" s="52"/>
    </row>
    <row r="17" spans="6:8" s="39" customFormat="1">
      <c r="F17" s="52"/>
      <c r="H17" s="52"/>
    </row>
    <row r="18" spans="6:8" s="39" customFormat="1">
      <c r="F18" s="52"/>
      <c r="H18" s="52"/>
    </row>
    <row r="19" spans="6:8" s="39" customFormat="1">
      <c r="F19" s="52"/>
      <c r="H19" s="52"/>
    </row>
    <row r="20" spans="6:8" s="39" customFormat="1">
      <c r="F20" s="52"/>
      <c r="H20" s="52"/>
    </row>
  </sheetData>
  <sheetProtection algorithmName="SHA-512" hashValue="nXpSi89dgoQRp7qgMP6HLB89Y1lBSTL4I6i35qNwpJUQloak0Cr1Qaun/rpUrHqWoBYKCx1ENtyGg5XcX915Gw==" saltValue="mQpYn7fIsvEmfVnYPO/S3Q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14"/>
  <dimension ref="A1:AO45"/>
  <sheetViews>
    <sheetView showGridLines="0" showWhiteSpace="0" view="pageBreakPreview" zoomScale="107" zoomScaleNormal="80" zoomScaleSheetLayoutView="107" workbookViewId="0">
      <selection activeCell="D13" sqref="D13"/>
    </sheetView>
  </sheetViews>
  <sheetFormatPr defaultRowHeight="12.75"/>
  <cols>
    <col min="1" max="1" width="10.5703125" style="40" customWidth="1"/>
    <col min="2" max="2" width="9.7109375" style="40" customWidth="1"/>
    <col min="3" max="3" width="11.140625" style="40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37.140625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listina'!G15</f>
        <v>H</v>
      </c>
      <c r="C5" s="114">
        <f>'Startovní listina'!B15</f>
        <v>11</v>
      </c>
      <c r="D5" s="115" t="str">
        <f>'Startovní listina'!C15</f>
        <v>Martincová</v>
      </c>
      <c r="E5" s="115" t="str">
        <f>'Startovní listina'!D15</f>
        <v>Ivana</v>
      </c>
      <c r="F5" s="115">
        <f>'Startovní listina'!E15</f>
        <v>1963</v>
      </c>
      <c r="G5" s="115" t="str">
        <f>'Startovní listina'!F15</f>
        <v>Moravská Slávia Brno</v>
      </c>
      <c r="H5" s="116">
        <v>9.5821759259259245E-2</v>
      </c>
      <c r="AO5" s="40"/>
    </row>
    <row r="6" spans="1:41" s="39" customFormat="1" ht="18.75" customHeight="1">
      <c r="A6" s="113">
        <f>IF('Kategorie H'!C6&lt;&gt;"",A5+1,"")</f>
        <v>2</v>
      </c>
      <c r="B6" s="114" t="str">
        <f>'Startovní listina'!G75</f>
        <v>H</v>
      </c>
      <c r="C6" s="114">
        <f>'Startovní listina'!B75</f>
        <v>82</v>
      </c>
      <c r="D6" s="115" t="str">
        <f>'Startovní listina'!C75</f>
        <v>Crhová</v>
      </c>
      <c r="E6" s="115" t="str">
        <f>'Startovní listina'!D75</f>
        <v>Ivana</v>
      </c>
      <c r="F6" s="115">
        <f>'Startovní listina'!E75</f>
        <v>1966</v>
      </c>
      <c r="G6" s="115" t="str">
        <f>'Startovní listina'!F75</f>
        <v>BK Vísky</v>
      </c>
      <c r="H6" s="116">
        <v>0.12866898148148148</v>
      </c>
      <c r="AO6" s="40"/>
    </row>
    <row r="7" spans="1:41" s="39" customFormat="1">
      <c r="F7" s="52"/>
      <c r="H7" s="52"/>
    </row>
    <row r="8" spans="1:41" s="39" customFormat="1">
      <c r="F8" s="52"/>
      <c r="H8" s="52"/>
    </row>
    <row r="9" spans="1:41" s="39" customFormat="1">
      <c r="F9" s="52"/>
      <c r="H9" s="52"/>
    </row>
    <row r="10" spans="1:41" s="39" customFormat="1">
      <c r="F10" s="52"/>
      <c r="H10" s="52"/>
    </row>
    <row r="11" spans="1:41" s="39" customFormat="1">
      <c r="F11" s="52"/>
      <c r="H11" s="52"/>
    </row>
    <row r="12" spans="1:41" s="39" customFormat="1">
      <c r="F12" s="52"/>
      <c r="H12" s="52"/>
    </row>
    <row r="13" spans="1:41" s="39" customFormat="1">
      <c r="F13" s="52"/>
      <c r="H13" s="52"/>
    </row>
    <row r="14" spans="1:41" s="39" customFormat="1">
      <c r="F14" s="52"/>
      <c r="H14" s="52"/>
    </row>
    <row r="15" spans="1:41" s="39" customFormat="1">
      <c r="F15" s="52"/>
      <c r="H15" s="52"/>
    </row>
    <row r="16" spans="1:41" s="39" customFormat="1">
      <c r="F16" s="52"/>
      <c r="H16" s="52"/>
    </row>
    <row r="17" spans="6:8" s="39" customFormat="1">
      <c r="F17" s="52"/>
      <c r="H17" s="52"/>
    </row>
    <row r="18" spans="6:8" s="39" customFormat="1">
      <c r="F18" s="52"/>
      <c r="H18" s="52"/>
    </row>
    <row r="19" spans="6:8" s="39" customFormat="1">
      <c r="F19" s="52"/>
      <c r="H19" s="52"/>
    </row>
    <row r="20" spans="6:8" s="39" customFormat="1">
      <c r="F20" s="52"/>
      <c r="H20" s="52"/>
    </row>
    <row r="21" spans="6:8" s="39" customFormat="1">
      <c r="F21" s="52"/>
      <c r="H21" s="52"/>
    </row>
    <row r="22" spans="6:8" s="39" customFormat="1">
      <c r="F22" s="52"/>
      <c r="H22" s="52"/>
    </row>
    <row r="23" spans="6:8" s="39" customFormat="1">
      <c r="F23" s="52"/>
      <c r="H23" s="52"/>
    </row>
    <row r="24" spans="6:8" s="39" customFormat="1">
      <c r="F24" s="52"/>
      <c r="H24" s="52"/>
    </row>
    <row r="25" spans="6:8" s="39" customFormat="1">
      <c r="F25" s="52"/>
      <c r="H25" s="52"/>
    </row>
    <row r="26" spans="6:8" s="39" customFormat="1">
      <c r="F26" s="52"/>
      <c r="H26" s="52"/>
    </row>
    <row r="27" spans="6:8" s="39" customFormat="1">
      <c r="F27" s="52"/>
      <c r="H27" s="52"/>
    </row>
    <row r="28" spans="6:8" s="39" customFormat="1">
      <c r="F28" s="52"/>
      <c r="H28" s="52"/>
    </row>
    <row r="29" spans="6:8" s="39" customFormat="1">
      <c r="F29" s="52"/>
      <c r="H29" s="52"/>
    </row>
    <row r="30" spans="6:8" s="39" customFormat="1">
      <c r="F30" s="52"/>
      <c r="H30" s="52"/>
    </row>
    <row r="31" spans="6:8" s="39" customFormat="1">
      <c r="F31" s="52"/>
      <c r="H31" s="52"/>
    </row>
    <row r="32" spans="6:8" s="39" customFormat="1">
      <c r="F32" s="52"/>
      <c r="H32" s="52"/>
    </row>
    <row r="33" spans="6:8" s="39" customFormat="1">
      <c r="F33" s="52"/>
      <c r="H33" s="52"/>
    </row>
    <row r="34" spans="6:8" s="39" customFormat="1">
      <c r="F34" s="52"/>
      <c r="H34" s="52"/>
    </row>
    <row r="35" spans="6:8" s="39" customFormat="1">
      <c r="F35" s="52"/>
      <c r="H35" s="52"/>
    </row>
    <row r="36" spans="6:8" s="39" customFormat="1">
      <c r="F36" s="52"/>
      <c r="H36" s="52"/>
    </row>
    <row r="37" spans="6:8" s="39" customFormat="1">
      <c r="F37" s="52"/>
      <c r="H37" s="52"/>
    </row>
    <row r="38" spans="6:8" s="39" customFormat="1">
      <c r="F38" s="52"/>
      <c r="H38" s="52"/>
    </row>
    <row r="39" spans="6:8" s="39" customFormat="1">
      <c r="F39" s="52"/>
      <c r="H39" s="52"/>
    </row>
    <row r="40" spans="6:8" s="39" customFormat="1">
      <c r="F40" s="52"/>
      <c r="H40" s="52"/>
    </row>
    <row r="41" spans="6:8" s="39" customFormat="1">
      <c r="F41" s="52"/>
      <c r="H41" s="52"/>
    </row>
    <row r="42" spans="6:8" s="39" customFormat="1">
      <c r="F42" s="52"/>
      <c r="H42" s="52"/>
    </row>
    <row r="43" spans="6:8" s="39" customFormat="1">
      <c r="F43" s="52"/>
      <c r="H43" s="52"/>
    </row>
    <row r="44" spans="6:8" s="39" customFormat="1">
      <c r="F44" s="52"/>
      <c r="H44" s="52"/>
    </row>
    <row r="45" spans="6:8" s="39" customFormat="1">
      <c r="F45" s="52"/>
      <c r="H45" s="52"/>
    </row>
  </sheetData>
  <sheetProtection algorithmName="SHA-512" hashValue="/xsISvLrrKNmJy+a5zb99JqlWukstBo7N+rTNU4K8mDc87r/TQD449sKV9M4+3C+pdiqbzRqJio9pxFCto0Vgw==" saltValue="xfhxcLap0/7lEZaleXca/Q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6:K73"/>
  <sheetViews>
    <sheetView workbookViewId="0">
      <selection activeCell="O14" sqref="O14"/>
    </sheetView>
  </sheetViews>
  <sheetFormatPr defaultRowHeight="12.75"/>
  <cols>
    <col min="3" max="10" width="0" hidden="1" customWidth="1"/>
  </cols>
  <sheetData>
    <row r="6" spans="2:11">
      <c r="B6" t="s">
        <v>29</v>
      </c>
      <c r="C6" t="s">
        <v>30</v>
      </c>
      <c r="K6" t="str">
        <f>TRIM(C6)</f>
        <v>Fusek Pavel 1974 Cetoraz</v>
      </c>
    </row>
    <row r="7" spans="2:11">
      <c r="B7" t="s">
        <v>31</v>
      </c>
      <c r="C7" t="s">
        <v>32</v>
      </c>
      <c r="K7" t="str">
        <f t="shared" ref="K7:K70" si="0">TRIM(C7)</f>
        <v>Veškrna Ivan 1983 Brno</v>
      </c>
    </row>
    <row r="8" spans="2:11">
      <c r="B8" t="s">
        <v>33</v>
      </c>
      <c r="C8" t="s">
        <v>34</v>
      </c>
      <c r="K8" t="str">
        <f t="shared" si="0"/>
        <v>Procházková Tereza 1990 Orel Ořechov</v>
      </c>
    </row>
    <row r="9" spans="2:11">
      <c r="B9" t="s">
        <v>35</v>
      </c>
      <c r="C9" t="s">
        <v>36</v>
      </c>
      <c r="K9" t="str">
        <f t="shared" si="0"/>
        <v>Milka Zdeněk 1984 Brno odvoz</v>
      </c>
    </row>
    <row r="10" spans="2:11">
      <c r="B10" t="s">
        <v>37</v>
      </c>
      <c r="C10" t="s">
        <v>38</v>
      </c>
      <c r="K10" t="str">
        <f t="shared" si="0"/>
        <v>Tesařová Marie 1954 Křižanov</v>
      </c>
    </row>
    <row r="11" spans="2:11">
      <c r="B11" t="s">
        <v>39</v>
      </c>
      <c r="C11" t="s">
        <v>40</v>
      </c>
      <c r="K11" t="str">
        <f t="shared" si="0"/>
        <v>Konečný Jaroslav 1969 Popůvky</v>
      </c>
    </row>
    <row r="12" spans="2:11">
      <c r="B12" t="s">
        <v>41</v>
      </c>
      <c r="C12" t="s">
        <v>42</v>
      </c>
      <c r="K12" t="str">
        <f t="shared" si="0"/>
        <v>Havránek Jan 1977 Brno</v>
      </c>
    </row>
    <row r="13" spans="2:11">
      <c r="B13" t="s">
        <v>43</v>
      </c>
      <c r="C13" t="s">
        <v>44</v>
      </c>
      <c r="K13" t="str">
        <f t="shared" si="0"/>
        <v>Šustrová Kateřina 1979 Liga 100 Olomouc</v>
      </c>
    </row>
    <row r="14" spans="2:11">
      <c r="B14" t="s">
        <v>45</v>
      </c>
      <c r="C14" t="s">
        <v>46</v>
      </c>
      <c r="K14" t="str">
        <f t="shared" si="0"/>
        <v>Mikeš Filip 1977 CK Vinohradské šlapky</v>
      </c>
    </row>
    <row r="15" spans="2:11">
      <c r="B15" t="s">
        <v>47</v>
      </c>
      <c r="C15" t="s">
        <v>48</v>
      </c>
      <c r="K15" t="str">
        <f t="shared" si="0"/>
        <v>PodmelováVilma 1962 Moravská Slávia Brno</v>
      </c>
    </row>
    <row r="16" spans="2:11">
      <c r="B16" t="s">
        <v>49</v>
      </c>
      <c r="C16" t="s">
        <v>50</v>
      </c>
      <c r="K16" t="str">
        <f t="shared" si="0"/>
        <v>Holý Josef 1941 Moravská Slávia Brno</v>
      </c>
    </row>
    <row r="17" spans="2:11">
      <c r="B17" t="s">
        <v>51</v>
      </c>
      <c r="C17" t="s">
        <v>52</v>
      </c>
      <c r="K17" t="str">
        <f t="shared" si="0"/>
        <v>Mareš Bohumír 1951 LEAR Brno</v>
      </c>
    </row>
    <row r="18" spans="2:11">
      <c r="B18" t="s">
        <v>53</v>
      </c>
      <c r="C18" t="s">
        <v>54</v>
      </c>
      <c r="K18" t="str">
        <f t="shared" si="0"/>
        <v>Měřínský Jaroslav 1961 AK Perná</v>
      </c>
    </row>
    <row r="19" spans="2:11">
      <c r="B19" t="s">
        <v>55</v>
      </c>
      <c r="C19" t="s">
        <v>56</v>
      </c>
      <c r="K19" t="str">
        <f t="shared" si="0"/>
        <v>Komárková Zdeňka 1974 SDH Bolešín</v>
      </c>
    </row>
    <row r="20" spans="2:11">
      <c r="B20" t="s">
        <v>57</v>
      </c>
      <c r="C20" t="s">
        <v>58</v>
      </c>
      <c r="K20" t="str">
        <f t="shared" si="0"/>
        <v>Kratochvíl Pavel 1960 Sokol Rudíkov</v>
      </c>
    </row>
    <row r="21" spans="2:11">
      <c r="B21" t="s">
        <v>59</v>
      </c>
      <c r="C21" t="s">
        <v>60</v>
      </c>
      <c r="K21" t="str">
        <f t="shared" si="0"/>
        <v>Kratochvíl Jaroslav 1977 SDH Hluboké</v>
      </c>
    </row>
    <row r="22" spans="2:11">
      <c r="B22" t="s">
        <v>61</v>
      </c>
      <c r="C22" t="s">
        <v>62</v>
      </c>
      <c r="K22" t="str">
        <f t="shared" si="0"/>
        <v>Zouhar Libor 1958 Brno - Líšeň</v>
      </c>
    </row>
    <row r="23" spans="2:11">
      <c r="B23" t="s">
        <v>63</v>
      </c>
      <c r="C23" t="s">
        <v>64</v>
      </c>
      <c r="K23" t="str">
        <f t="shared" si="0"/>
        <v>Martincová Ivana 1963 Moravská Slávia Brno</v>
      </c>
    </row>
    <row r="24" spans="2:11">
      <c r="B24" t="s">
        <v>65</v>
      </c>
      <c r="C24" t="s">
        <v>66</v>
      </c>
      <c r="K24" t="str">
        <f t="shared" si="0"/>
        <v>Čech Petr 1981 Prostějov</v>
      </c>
    </row>
    <row r="25" spans="2:11">
      <c r="B25" t="s">
        <v>67</v>
      </c>
      <c r="C25" t="s">
        <v>68</v>
      </c>
      <c r="K25" t="str">
        <f t="shared" si="0"/>
        <v>Žák Jiří 1971 MK Seitl Ostrava</v>
      </c>
    </row>
    <row r="26" spans="2:11">
      <c r="B26" t="s">
        <v>69</v>
      </c>
      <c r="C26" t="s">
        <v>70</v>
      </c>
      <c r="K26" t="str">
        <f t="shared" si="0"/>
        <v>NovoinýPetr 1965 Kuřim</v>
      </c>
    </row>
    <row r="27" spans="2:11">
      <c r="B27" t="s">
        <v>71</v>
      </c>
      <c r="C27" t="s">
        <v>72</v>
      </c>
      <c r="K27" t="str">
        <f t="shared" si="0"/>
        <v>Ožana Václav 1964 TJ Nové Město na Mor. St.č. 50 (má 50let)</v>
      </c>
    </row>
    <row r="28" spans="2:11">
      <c r="B28" t="s">
        <v>73</v>
      </c>
      <c r="C28" t="s">
        <v>74</v>
      </c>
      <c r="K28" t="str">
        <f t="shared" si="0"/>
        <v>Kupka Pavel 1975 Lukovany</v>
      </c>
    </row>
    <row r="29" spans="2:11">
      <c r="B29" t="s">
        <v>75</v>
      </c>
      <c r="C29" t="s">
        <v>76</v>
      </c>
      <c r="K29" t="str">
        <f t="shared" si="0"/>
        <v>Sedláček Roman 1964Activity Lanškroun</v>
      </c>
    </row>
    <row r="30" spans="2:11">
      <c r="B30" t="s">
        <v>77</v>
      </c>
      <c r="C30" t="s">
        <v>78</v>
      </c>
      <c r="K30" t="str">
        <f t="shared" si="0"/>
        <v>Fučík Jaroslav 1974 Prosetín</v>
      </c>
    </row>
    <row r="31" spans="2:11">
      <c r="B31" t="s">
        <v>79</v>
      </c>
      <c r="C31" t="s">
        <v>80</v>
      </c>
      <c r="K31" t="str">
        <f t="shared" si="0"/>
        <v>GlierMichal 1982 Moravská Slávia Brno</v>
      </c>
    </row>
    <row r="32" spans="2:11">
      <c r="B32" t="s">
        <v>81</v>
      </c>
      <c r="C32" t="s">
        <v>82</v>
      </c>
      <c r="K32" t="str">
        <f t="shared" si="0"/>
        <v>JaskulkaMartin 1968 Kuřim</v>
      </c>
    </row>
    <row r="33" spans="2:11">
      <c r="B33" t="s">
        <v>83</v>
      </c>
      <c r="C33" t="s">
        <v>84</v>
      </c>
      <c r="K33" t="str">
        <f t="shared" si="0"/>
        <v>Suchý Karel 1956 Náměšť nad Osl.</v>
      </c>
    </row>
    <row r="34" spans="2:11">
      <c r="B34" t="s">
        <v>85</v>
      </c>
      <c r="C34" t="s">
        <v>86</v>
      </c>
      <c r="K34" t="str">
        <f t="shared" si="0"/>
        <v>Skalický Josef 1962 POLDR Žichlínek</v>
      </c>
    </row>
    <row r="35" spans="2:11">
      <c r="B35" t="s">
        <v>87</v>
      </c>
      <c r="C35" t="s">
        <v>88</v>
      </c>
      <c r="K35" t="str">
        <f t="shared" si="0"/>
        <v>Šorf Ivo 1975 ABND Racing Team Bystřice n.P.</v>
      </c>
    </row>
    <row r="36" spans="2:11">
      <c r="B36" t="s">
        <v>89</v>
      </c>
      <c r="C36" t="s">
        <v>90</v>
      </c>
      <c r="K36" t="str">
        <f t="shared" si="0"/>
        <v>Sedlák Pavel 1971 Slatiňany</v>
      </c>
    </row>
    <row r="37" spans="2:11">
      <c r="B37" t="s">
        <v>91</v>
      </c>
      <c r="C37" t="s">
        <v>92</v>
      </c>
      <c r="K37" t="str">
        <f t="shared" si="0"/>
        <v>KožiakJuraj 1974 Kuničky</v>
      </c>
    </row>
    <row r="38" spans="2:11">
      <c r="B38" t="s">
        <v>93</v>
      </c>
      <c r="C38" t="s">
        <v>94</v>
      </c>
      <c r="K38" t="str">
        <f t="shared" si="0"/>
        <v>Pozler Jiří 1983 Hradec Králové odvoz</v>
      </c>
    </row>
    <row r="39" spans="2:11">
      <c r="B39" t="s">
        <v>95</v>
      </c>
      <c r="C39" t="s">
        <v>96</v>
      </c>
      <c r="K39" t="str">
        <f t="shared" si="0"/>
        <v>Rozkoš Tomáš 1984 Hradec Králové odvoz</v>
      </c>
    </row>
    <row r="40" spans="2:11">
      <c r="B40" t="s">
        <v>97</v>
      </c>
      <c r="C40" t="s">
        <v>98</v>
      </c>
      <c r="K40" t="str">
        <f t="shared" si="0"/>
        <v>ŠtybnarZbyněk 1974 Běžec Vysočiny Jihlava</v>
      </c>
    </row>
    <row r="41" spans="2:11">
      <c r="B41" t="s">
        <v>99</v>
      </c>
      <c r="C41" t="s">
        <v>100</v>
      </c>
      <c r="K41" t="str">
        <f t="shared" si="0"/>
        <v>RerychJiří 1962 Moravská Slávia Brno</v>
      </c>
    </row>
    <row r="42" spans="2:11">
      <c r="B42" t="s">
        <v>101</v>
      </c>
      <c r="C42" t="s">
        <v>102</v>
      </c>
      <c r="K42" t="str">
        <f t="shared" si="0"/>
        <v>Krátká Anna 1969 Hvězda SKP Pardubice</v>
      </c>
    </row>
    <row r="43" spans="2:11">
      <c r="B43" t="s">
        <v>103</v>
      </c>
      <c r="C43" t="s">
        <v>104</v>
      </c>
      <c r="K43" t="str">
        <f t="shared" si="0"/>
        <v>Krátký Josef 1965 Hvězda SKP Pardubice</v>
      </c>
    </row>
    <row r="44" spans="2:11">
      <c r="B44" t="s">
        <v>105</v>
      </c>
      <c r="C44" t="s">
        <v>106</v>
      </c>
      <c r="K44" t="str">
        <f t="shared" si="0"/>
        <v>Polcar Jiří 1977 Farma Jiřího Chrásta-SK Veselí</v>
      </c>
    </row>
    <row r="45" spans="2:11">
      <c r="B45" t="s">
        <v>107</v>
      </c>
      <c r="C45" t="s">
        <v>108</v>
      </c>
      <c r="K45" t="str">
        <f t="shared" si="0"/>
        <v>Čech Martin 1978 Farma Jiřího Chrásta-SK Veselí</v>
      </c>
    </row>
    <row r="46" spans="2:11">
      <c r="B46" t="s">
        <v>109</v>
      </c>
      <c r="C46" t="s">
        <v>110</v>
      </c>
      <c r="K46" t="str">
        <f t="shared" si="0"/>
        <v>Stejskal Petr 1976 Farma Jiřího Chrásta-SK Veselí</v>
      </c>
    </row>
    <row r="47" spans="2:11">
      <c r="B47" t="s">
        <v>111</v>
      </c>
      <c r="C47" t="s">
        <v>112</v>
      </c>
      <c r="K47" t="str">
        <f t="shared" si="0"/>
        <v>Šerák Martin 1978 Sokol Bílovice nad Svit.</v>
      </c>
    </row>
    <row r="48" spans="2:11">
      <c r="B48" t="s">
        <v>113</v>
      </c>
      <c r="C48" t="s">
        <v>114</v>
      </c>
      <c r="K48" t="str">
        <f t="shared" si="0"/>
        <v>Ledvina Luděk 1976 Bílovice nad Svit.</v>
      </c>
    </row>
    <row r="49" spans="2:11">
      <c r="B49" t="s">
        <v>115</v>
      </c>
      <c r="C49" t="s">
        <v>116</v>
      </c>
      <c r="K49" t="str">
        <f t="shared" si="0"/>
        <v>Kocur Lukáš 1977 Otmarov</v>
      </c>
    </row>
    <row r="50" spans="2:11">
      <c r="B50" t="s">
        <v>117</v>
      </c>
      <c r="C50" t="s">
        <v>118</v>
      </c>
      <c r="K50" t="str">
        <f t="shared" si="0"/>
        <v>Brabenec Miroslav 1959 Žďár nad Sáz.</v>
      </c>
    </row>
    <row r="51" spans="2:11">
      <c r="B51" t="s">
        <v>119</v>
      </c>
      <c r="C51" t="s">
        <v>120</v>
      </c>
      <c r="K51" t="str">
        <f t="shared" si="0"/>
        <v>KučínskýPavel 1959 Brno</v>
      </c>
    </row>
    <row r="52" spans="2:11">
      <c r="B52" t="s">
        <v>121</v>
      </c>
      <c r="C52" t="s">
        <v>122</v>
      </c>
      <c r="K52" t="str">
        <f t="shared" si="0"/>
        <v>Hrubý Milan 1938 Blansko odvoz</v>
      </c>
    </row>
    <row r="53" spans="2:11">
      <c r="B53" t="s">
        <v>123</v>
      </c>
      <c r="C53" t="s">
        <v>124</v>
      </c>
      <c r="K53" t="str">
        <f t="shared" si="0"/>
        <v>Kaše Jaroslav 1953 Club běžeckých outsiderů</v>
      </c>
    </row>
    <row r="54" spans="2:11">
      <c r="B54" t="s">
        <v>125</v>
      </c>
      <c r="C54" t="s">
        <v>126</v>
      </c>
      <c r="K54" t="str">
        <f t="shared" si="0"/>
        <v>Kropáček Jaroslav 1970 Brno</v>
      </c>
    </row>
    <row r="55" spans="2:11">
      <c r="B55" t="s">
        <v>127</v>
      </c>
      <c r="C55" t="s">
        <v>128</v>
      </c>
      <c r="K55" t="str">
        <f t="shared" si="0"/>
        <v>Koutský Tomáš 1987 HO Vír</v>
      </c>
    </row>
    <row r="56" spans="2:11">
      <c r="B56" t="s">
        <v>129</v>
      </c>
      <c r="C56" t="s">
        <v>130</v>
      </c>
      <c r="K56" t="str">
        <f t="shared" si="0"/>
        <v>Filip Rostislav 1986 HO Vír</v>
      </c>
    </row>
    <row r="57" spans="2:11">
      <c r="B57" t="s">
        <v>131</v>
      </c>
      <c r="C57" t="s">
        <v>132</v>
      </c>
      <c r="K57" t="str">
        <f t="shared" si="0"/>
        <v>Blaha Rostislav 1989 BK Vísky</v>
      </c>
    </row>
    <row r="58" spans="2:11">
      <c r="B58" t="s">
        <v>133</v>
      </c>
      <c r="C58" t="s">
        <v>134</v>
      </c>
      <c r="K58" t="str">
        <f t="shared" si="0"/>
        <v>Blaha Stanislav 1963 BK Vísky</v>
      </c>
    </row>
    <row r="59" spans="2:11">
      <c r="B59" t="s">
        <v>135</v>
      </c>
      <c r="C59" t="s">
        <v>136</v>
      </c>
      <c r="K59" t="str">
        <f t="shared" si="0"/>
        <v>Kohut Jan 1985 MIZUNO RELAX-FIT TEAM</v>
      </c>
    </row>
    <row r="60" spans="2:11">
      <c r="B60" t="s">
        <v>137</v>
      </c>
      <c r="C60" t="s">
        <v>138</v>
      </c>
      <c r="K60" t="str">
        <f t="shared" si="0"/>
        <v>Pavelka Richard 1981 Brno</v>
      </c>
    </row>
    <row r="61" spans="2:11">
      <c r="B61" t="s">
        <v>139</v>
      </c>
      <c r="C61" t="s">
        <v>140</v>
      </c>
      <c r="K61" t="str">
        <f t="shared" si="0"/>
        <v>Klíma Miroslav 1975 Mechanika Prostějov</v>
      </c>
    </row>
    <row r="62" spans="2:11">
      <c r="B62" t="s">
        <v>141</v>
      </c>
      <c r="C62" t="s">
        <v>142</v>
      </c>
      <c r="K62" t="str">
        <f t="shared" si="0"/>
        <v>Ondráček Tomáš 1977 Sporty.cz Brno</v>
      </c>
    </row>
    <row r="63" spans="2:11">
      <c r="B63" t="s">
        <v>143</v>
      </c>
      <c r="C63" t="s">
        <v>144</v>
      </c>
      <c r="K63" t="str">
        <f t="shared" si="0"/>
        <v>BódiováAdéla 1976 Sporty.cz Brno</v>
      </c>
    </row>
    <row r="64" spans="2:11">
      <c r="B64" t="s">
        <v>145</v>
      </c>
      <c r="C64" t="s">
        <v>146</v>
      </c>
      <c r="K64" t="str">
        <f t="shared" si="0"/>
        <v>Ráčková Dáša 1976 Sporty.cz Křoví</v>
      </c>
    </row>
    <row r="65" spans="2:11">
      <c r="B65" t="s">
        <v>147</v>
      </c>
      <c r="C65" t="s">
        <v>148</v>
      </c>
      <c r="K65" t="str">
        <f t="shared" si="0"/>
        <v>Kopečný Dušan 1973 Maratonský klub Prostějov</v>
      </c>
    </row>
    <row r="66" spans="2:11">
      <c r="B66" t="s">
        <v>149</v>
      </c>
      <c r="C66" t="s">
        <v>150</v>
      </c>
      <c r="K66" t="str">
        <f t="shared" si="0"/>
        <v>Krejčová Magda 1980 Brno</v>
      </c>
    </row>
    <row r="67" spans="2:11">
      <c r="B67" t="s">
        <v>151</v>
      </c>
      <c r="C67" t="s">
        <v>152</v>
      </c>
      <c r="K67" t="str">
        <f t="shared" si="0"/>
        <v>Janek Petr 1969 Brno</v>
      </c>
    </row>
    <row r="68" spans="2:11">
      <c r="B68" t="s">
        <v>153</v>
      </c>
      <c r="C68" t="s">
        <v>154</v>
      </c>
      <c r="K68" t="str">
        <f t="shared" si="0"/>
        <v>PálenskýMilan 1977Stržanov</v>
      </c>
    </row>
    <row r="69" spans="2:11">
      <c r="B69" t="s">
        <v>155</v>
      </c>
      <c r="C69" t="s">
        <v>156</v>
      </c>
      <c r="K69" t="str">
        <f t="shared" si="0"/>
        <v>Sedláček Svatopluk 1957 Moravská Slávia Brno</v>
      </c>
    </row>
    <row r="70" spans="2:11">
      <c r="B70" t="s">
        <v>157</v>
      </c>
      <c r="C70" t="s">
        <v>158</v>
      </c>
      <c r="K70" t="str">
        <f t="shared" si="0"/>
        <v>Krejsová Petra 1979 Boskovice</v>
      </c>
    </row>
    <row r="71" spans="2:11">
      <c r="B71" t="s">
        <v>159</v>
      </c>
      <c r="C71" t="s">
        <v>160</v>
      </c>
      <c r="K71" t="str">
        <f t="shared" ref="K71:K73" si="1">TRIM(C71)</f>
        <v>Šperka Oldřich 1956 Jedovnice</v>
      </c>
    </row>
    <row r="72" spans="2:11">
      <c r="B72" t="s">
        <v>161</v>
      </c>
      <c r="C72" t="s">
        <v>162</v>
      </c>
      <c r="K72" t="str">
        <f t="shared" si="1"/>
        <v>Skřivánek Petr 1966 LRS Vyškov</v>
      </c>
    </row>
    <row r="73" spans="2:11">
      <c r="B73" t="s">
        <v>163</v>
      </c>
      <c r="C73" t="s">
        <v>164</v>
      </c>
      <c r="K73" t="str">
        <f t="shared" si="1"/>
        <v>Szabová Dana 1967 LRS Vyškov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CF186"/>
  <sheetViews>
    <sheetView showGridLines="0" zoomScaleSheetLayoutView="110" workbookViewId="0">
      <selection activeCell="F93" sqref="F93"/>
    </sheetView>
  </sheetViews>
  <sheetFormatPr defaultRowHeight="12.75"/>
  <cols>
    <col min="1" max="1" width="5.5703125" style="54" customWidth="1"/>
    <col min="2" max="2" width="12.7109375" style="40" customWidth="1"/>
    <col min="3" max="3" width="26.85546875" style="40" customWidth="1"/>
    <col min="4" max="4" width="21.28515625" style="40" customWidth="1"/>
    <col min="5" max="5" width="12" style="55" customWidth="1"/>
    <col min="6" max="6" width="45.85546875" style="40" customWidth="1"/>
    <col min="7" max="7" width="12.7109375" style="40" customWidth="1"/>
    <col min="8" max="8" width="4.7109375" style="40" customWidth="1"/>
    <col min="9" max="9" width="3.28515625" style="40" customWidth="1"/>
    <col min="10" max="10" width="7" style="40" customWidth="1"/>
    <col min="11" max="11" width="3.28515625" style="40" customWidth="1"/>
    <col min="12" max="12" width="21.140625" style="40" customWidth="1"/>
    <col min="13" max="16384" width="9.140625" style="40"/>
  </cols>
  <sheetData>
    <row r="1" spans="1:84" ht="28.5" customHeight="1" thickBot="1">
      <c r="A1" s="162" t="str">
        <f>"Startovní listina - Malý svratecký maratón "&amp;'Prezenční listina'!O2</f>
        <v>Startovní listina - Malý svratecký maratón 2014</v>
      </c>
      <c r="B1" s="163"/>
      <c r="C1" s="163"/>
      <c r="D1" s="163"/>
      <c r="E1" s="163"/>
      <c r="F1" s="163"/>
      <c r="G1" s="164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</row>
    <row r="2" spans="1:84" ht="20.25" customHeight="1" thickBot="1">
      <c r="A2" s="168">
        <v>41874</v>
      </c>
      <c r="B2" s="169"/>
      <c r="C2" s="169"/>
      <c r="D2" s="169"/>
      <c r="E2" s="169"/>
      <c r="F2" s="169"/>
      <c r="G2" s="170"/>
      <c r="H2" s="39"/>
      <c r="I2" s="171" t="s">
        <v>26</v>
      </c>
      <c r="J2" s="17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</row>
    <row r="3" spans="1:84" ht="21.75" customHeight="1" thickBot="1">
      <c r="A3" s="165" t="str">
        <f>'Prezenční listina'!O2-1953&amp;". ročník"</f>
        <v>61. ročník</v>
      </c>
      <c r="B3" s="166"/>
      <c r="C3" s="166"/>
      <c r="D3" s="166"/>
      <c r="E3" s="166"/>
      <c r="F3" s="166"/>
      <c r="G3" s="167"/>
      <c r="H3" s="39"/>
      <c r="I3" s="173"/>
      <c r="J3" s="174"/>
      <c r="K3" s="39"/>
      <c r="L3" s="84" t="s">
        <v>27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</row>
    <row r="4" spans="1:84" ht="26.25" customHeight="1" thickBot="1">
      <c r="A4" s="41"/>
      <c r="B4" s="42" t="s">
        <v>7</v>
      </c>
      <c r="C4" s="43" t="s">
        <v>6</v>
      </c>
      <c r="D4" s="43" t="s">
        <v>0</v>
      </c>
      <c r="E4" s="43" t="s">
        <v>1</v>
      </c>
      <c r="F4" s="43" t="s">
        <v>4</v>
      </c>
      <c r="G4" s="44" t="s">
        <v>3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</row>
    <row r="5" spans="1:84">
      <c r="A5" s="45">
        <v>1</v>
      </c>
      <c r="B5" s="85">
        <f>IF('Prezenční listina'!F81=0,"",'Prezenční listina'!F81)</f>
        <v>1</v>
      </c>
      <c r="C5" s="100" t="str">
        <f>IF('Prezenční listina'!F81=0,"",'Prezenční listina'!B81)</f>
        <v>Zálešák</v>
      </c>
      <c r="D5" s="100" t="str">
        <f>IF('Prezenční listina'!F81=0,"",'Prezenční listina'!C81)</f>
        <v>Michal</v>
      </c>
      <c r="E5" s="76">
        <f>IF('Prezenční listina'!F81=0,"",'Prezenční listina'!D81)</f>
        <v>1982</v>
      </c>
      <c r="F5" s="76" t="str">
        <f>IF('Prezenční listina'!F81=0,"",'Prezenční listina'!E81)</f>
        <v>Praha</v>
      </c>
      <c r="G5" s="77" t="str">
        <f>IF('Prezenční listina'!F81=0,"",'Prezenční listina'!H81)</f>
        <v>A</v>
      </c>
      <c r="H5" s="39"/>
      <c r="I5" s="56" t="s">
        <v>18</v>
      </c>
      <c r="J5" s="58">
        <f>COUNTIF($G$5:$G$141,"A")</f>
        <v>46</v>
      </c>
      <c r="K5" s="39"/>
      <c r="L5" s="159">
        <f>COUNT(B5:B141)</f>
        <v>99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</row>
    <row r="6" spans="1:84">
      <c r="A6" s="46">
        <f t="shared" ref="A6:A38" si="0">IF(C6="","",A5+1)</f>
        <v>2</v>
      </c>
      <c r="B6" s="86">
        <f>IF('Prezenční listina'!F82=0,"",'Prezenční listina'!F82)</f>
        <v>2</v>
      </c>
      <c r="C6" s="101" t="str">
        <f>IF('Prezenční listina'!F82=0,"",'Prezenční listina'!B82)</f>
        <v>Jež</v>
      </c>
      <c r="D6" s="101" t="str">
        <f>IF('Prezenční listina'!F82=0,"",'Prezenční listina'!C82)</f>
        <v>Zdeněk</v>
      </c>
      <c r="E6" s="78">
        <f>IF('Prezenční listina'!F82=0,"",'Prezenční listina'!D82)</f>
        <v>1977</v>
      </c>
      <c r="F6" s="78" t="str">
        <f>IF('Prezenční listina'!F82=0,"",'Prezenční listina'!E82)</f>
        <v>STS Chvojkovice Brod</v>
      </c>
      <c r="G6" s="79" t="str">
        <f>IF('Prezenční listina'!F82=0,"",'Prezenční listina'!H82)</f>
        <v>A</v>
      </c>
      <c r="H6" s="47"/>
      <c r="I6" s="57" t="s">
        <v>19</v>
      </c>
      <c r="J6" s="59">
        <f>COUNTIF($G$5:$G$141,"B")</f>
        <v>19</v>
      </c>
      <c r="K6" s="39"/>
      <c r="L6" s="160"/>
      <c r="M6" s="47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</row>
    <row r="7" spans="1:84">
      <c r="A7" s="46">
        <f t="shared" si="0"/>
        <v>3</v>
      </c>
      <c r="B7" s="86">
        <f>IF('Prezenční listina'!F83=0,"",'Prezenční listina'!F83)</f>
        <v>3</v>
      </c>
      <c r="C7" s="101" t="str">
        <f>IF('Prezenční listina'!F83=0,"",'Prezenční listina'!B83)</f>
        <v>Podsedník</v>
      </c>
      <c r="D7" s="101" t="str">
        <f>IF('Prezenční listina'!F83=0,"",'Prezenční listina'!C83)</f>
        <v>Marek</v>
      </c>
      <c r="E7" s="78">
        <f>IF('Prezenční listina'!F83=0,"",'Prezenční listina'!D83)</f>
        <v>1985</v>
      </c>
      <c r="F7" s="78" t="str">
        <f>IF('Prezenční listina'!F83=0,"",'Prezenční listina'!E83)</f>
        <v>Miroslav</v>
      </c>
      <c r="G7" s="79" t="str">
        <f>IF('Prezenční listina'!F83=0,"",'Prezenční listina'!H83)</f>
        <v>A</v>
      </c>
      <c r="H7" s="39"/>
      <c r="I7" s="57" t="s">
        <v>20</v>
      </c>
      <c r="J7" s="59">
        <f>COUNTIF($G$5:$G$141,"C")</f>
        <v>13</v>
      </c>
      <c r="K7" s="39"/>
      <c r="L7" s="160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</row>
    <row r="8" spans="1:84">
      <c r="A8" s="46">
        <f t="shared" si="0"/>
        <v>4</v>
      </c>
      <c r="B8" s="86">
        <f>IF('Prezenční listina'!F85=0,"",'Prezenční listina'!F85)</f>
        <v>4</v>
      </c>
      <c r="C8" s="101" t="str">
        <f>IF('Prezenční listina'!F85=0,"",'Prezenční listina'!B85)</f>
        <v>Zourek</v>
      </c>
      <c r="D8" s="101" t="str">
        <f>IF('Prezenční listina'!F85=0,"",'Prezenční listina'!C85)</f>
        <v>Karel</v>
      </c>
      <c r="E8" s="78">
        <f>IF('Prezenční listina'!F85=0,"",'Prezenční listina'!D85)</f>
        <v>1959</v>
      </c>
      <c r="F8" s="78" t="str">
        <f>IF('Prezenční listina'!F85=0,"",'Prezenční listina'!E85)</f>
        <v>Bedřichovice</v>
      </c>
      <c r="G8" s="79" t="str">
        <f>IF('Prezenční listina'!F85=0,"",'Prezenční listina'!H85)</f>
        <v>C</v>
      </c>
      <c r="H8" s="47"/>
      <c r="I8" s="57" t="s">
        <v>21</v>
      </c>
      <c r="J8" s="59">
        <f>COUNTIF($G$5:$G$141,"D")</f>
        <v>3</v>
      </c>
      <c r="K8" s="39"/>
      <c r="L8" s="160"/>
      <c r="M8" s="47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</row>
    <row r="9" spans="1:84">
      <c r="A9" s="46">
        <f t="shared" si="0"/>
        <v>5</v>
      </c>
      <c r="B9" s="86">
        <f>IF('Prezenční listina'!F86=0,"",'Prezenční listina'!F86)</f>
        <v>5</v>
      </c>
      <c r="C9" s="101" t="str">
        <f>IF('Prezenční listina'!F86=0,"",'Prezenční listina'!B86)</f>
        <v>Ryška</v>
      </c>
      <c r="D9" s="101" t="str">
        <f>IF('Prezenční listina'!F86=0,"",'Prezenční listina'!C86)</f>
        <v>Vít</v>
      </c>
      <c r="E9" s="78">
        <f>IF('Prezenční listina'!F86=0,"",'Prezenční listina'!D86)</f>
        <v>1975</v>
      </c>
      <c r="F9" s="78" t="str">
        <f>IF('Prezenční listina'!F86=0,"",'Prezenční listina'!E86)</f>
        <v>VSK UNI BRNO</v>
      </c>
      <c r="G9" s="79" t="str">
        <f>IF('Prezenční listina'!F86=0,"",'Prezenční listina'!H86)</f>
        <v>A</v>
      </c>
      <c r="H9" s="39"/>
      <c r="I9" s="57" t="s">
        <v>22</v>
      </c>
      <c r="J9" s="59">
        <f>COUNTIF($G$5:$G$141,"E")</f>
        <v>2</v>
      </c>
      <c r="K9" s="39"/>
      <c r="L9" s="160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</row>
    <row r="10" spans="1:84">
      <c r="A10" s="46">
        <f t="shared" si="0"/>
        <v>6</v>
      </c>
      <c r="B10" s="86">
        <f>IF('Prezenční listina'!F87=0,"",'Prezenční listina'!F87)</f>
        <v>6</v>
      </c>
      <c r="C10" s="101" t="str">
        <f>IF('Prezenční listina'!F87=0,"",'Prezenční listina'!B87)</f>
        <v>Ďurdiaková</v>
      </c>
      <c r="D10" s="101" t="str">
        <f>IF('Prezenční listina'!F87=0,"",'Prezenční listina'!C87)</f>
        <v>Tereza</v>
      </c>
      <c r="E10" s="78">
        <f>IF('Prezenční listina'!F87=0,"",'Prezenční listina'!D87)</f>
        <v>1991</v>
      </c>
      <c r="F10" s="78" t="str">
        <f>IF('Prezenční listina'!F87=0,"",'Prezenční listina'!E87)</f>
        <v>AK Olymp Brno</v>
      </c>
      <c r="G10" s="79" t="str">
        <f>IF('Prezenční listina'!F87=0,"",'Prezenční listina'!H87)</f>
        <v>F</v>
      </c>
      <c r="H10" s="47"/>
      <c r="I10" s="57" t="s">
        <v>23</v>
      </c>
      <c r="J10" s="59">
        <f>COUNTIF($G$5:$G$141,"F")</f>
        <v>7</v>
      </c>
      <c r="K10" s="39"/>
      <c r="L10" s="160"/>
      <c r="M10" s="47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</row>
    <row r="11" spans="1:84">
      <c r="A11" s="46">
        <f t="shared" si="0"/>
        <v>7</v>
      </c>
      <c r="B11" s="86">
        <f>IF('Prezenční listina'!F39=0,"",'Prezenční listina'!F39)</f>
        <v>7</v>
      </c>
      <c r="C11" s="101" t="str">
        <f>IF('Prezenční listina'!F39=0,"",'Prezenční listina'!B39)</f>
        <v>Komárková</v>
      </c>
      <c r="D11" s="101" t="str">
        <f>IF('Prezenční listina'!F39=0,"",'Prezenční listina'!C39)</f>
        <v>Zdeňka</v>
      </c>
      <c r="E11" s="78">
        <f>IF('Prezenční listina'!F39=0,"",'Prezenční listina'!D39)</f>
        <v>1974</v>
      </c>
      <c r="F11" s="78" t="str">
        <f>IF('Prezenční listina'!F39=0,"",'Prezenční listina'!E39)</f>
        <v>SDH Bolešín</v>
      </c>
      <c r="G11" s="79" t="str">
        <f>IF('Prezenční listina'!F39=0,"",'Prezenční listina'!H39)</f>
        <v>G</v>
      </c>
      <c r="H11" s="39"/>
      <c r="I11" s="57" t="s">
        <v>24</v>
      </c>
      <c r="J11" s="59">
        <f>COUNTIF($G$5:$G$141,"G")</f>
        <v>7</v>
      </c>
      <c r="K11" s="39"/>
      <c r="L11" s="160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</row>
    <row r="12" spans="1:84" ht="13.5" thickBot="1">
      <c r="A12" s="46">
        <f t="shared" si="0"/>
        <v>8</v>
      </c>
      <c r="B12" s="86">
        <f>IF('Prezenční listina'!F25=0,"",'Prezenční listina'!F25)</f>
        <v>8</v>
      </c>
      <c r="C12" s="102" t="str">
        <f>IF('Prezenční listina'!F25=0,"",'Prezenční listina'!B25)</f>
        <v>Holý</v>
      </c>
      <c r="D12" s="101" t="str">
        <f>IF('Prezenční listina'!F25=0,"",'Prezenční listina'!C25)</f>
        <v>Josef</v>
      </c>
      <c r="E12" s="78">
        <f>IF('Prezenční listina'!F25=0,"",'Prezenční listina'!D25)</f>
        <v>1941</v>
      </c>
      <c r="F12" s="78" t="str">
        <f>IF('Prezenční listina'!F25=0,"",'Prezenční listina'!E25)</f>
        <v>Moravská Slávia Brno</v>
      </c>
      <c r="G12" s="79" t="str">
        <f>IF('Prezenční listina'!F25=0,"",'Prezenční listina'!H25)</f>
        <v>E</v>
      </c>
      <c r="H12" s="47"/>
      <c r="I12" s="60" t="s">
        <v>25</v>
      </c>
      <c r="J12" s="61">
        <f>COUNTIF($G$5:$G$141,"H")</f>
        <v>2</v>
      </c>
      <c r="K12" s="39"/>
      <c r="L12" s="161"/>
      <c r="M12" s="4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</row>
    <row r="13" spans="1:84">
      <c r="A13" s="46">
        <f t="shared" si="0"/>
        <v>9</v>
      </c>
      <c r="B13" s="86">
        <f>IF('Prezenční listina'!F88=0,"",'Prezenční listina'!F88)</f>
        <v>9</v>
      </c>
      <c r="C13" s="101" t="str">
        <f>IF('Prezenční listina'!F88=0,"",'Prezenční listina'!B88)</f>
        <v>Borovec</v>
      </c>
      <c r="D13" s="101" t="str">
        <f>IF('Prezenční listina'!F88=0,"",'Prezenční listina'!C88)</f>
        <v>Alexandr</v>
      </c>
      <c r="E13" s="78">
        <f>IF('Prezenční listina'!F88=0,"",'Prezenční listina'!D88)</f>
        <v>1976</v>
      </c>
      <c r="F13" s="78" t="str">
        <f>IF('Prezenční listina'!F88=0,"",'Prezenční listina'!E88)</f>
        <v>Choceň</v>
      </c>
      <c r="G13" s="79" t="str">
        <f>IF('Prezenční listina'!F88=0,"",'Prezenční listina'!H88)</f>
        <v>A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</row>
    <row r="14" spans="1:84">
      <c r="A14" s="46">
        <f t="shared" si="0"/>
        <v>10</v>
      </c>
      <c r="B14" s="86">
        <f>IF('Prezenční listina'!F28=0,"",'Prezenční listina'!F28)</f>
        <v>10</v>
      </c>
      <c r="C14" s="101" t="str">
        <f>IF('Prezenční listina'!F28=0,"",'Prezenční listina'!B28)</f>
        <v>Hrubý</v>
      </c>
      <c r="D14" s="101" t="str">
        <f>IF('Prezenční listina'!F28=0,"",'Prezenční listina'!C28)</f>
        <v>Milan</v>
      </c>
      <c r="E14" s="78">
        <f>IF('Prezenční listina'!F28=0,"",'Prezenční listina'!D28)</f>
        <v>1938</v>
      </c>
      <c r="F14" s="78" t="str">
        <f>IF('Prezenční listina'!F28=0,"",'Prezenční listina'!E28)</f>
        <v>Blansko</v>
      </c>
      <c r="G14" s="79" t="str">
        <f>IF('Prezenční listina'!F28=0,"",'Prezenční listina'!H28)</f>
        <v>E</v>
      </c>
      <c r="H14" s="47"/>
      <c r="I14" s="47"/>
      <c r="J14" s="47"/>
      <c r="K14" s="39"/>
      <c r="L14" s="47"/>
      <c r="M14" s="47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</row>
    <row r="15" spans="1:84">
      <c r="A15" s="46">
        <f t="shared" si="0"/>
        <v>11</v>
      </c>
      <c r="B15" s="86">
        <f>IF('Prezenční listina'!F52=0,"",'Prezenční listina'!F52)</f>
        <v>11</v>
      </c>
      <c r="C15" s="101" t="str">
        <f>IF('Prezenční listina'!F52=0,"",'Prezenční listina'!B52)</f>
        <v>Martincová</v>
      </c>
      <c r="D15" s="101" t="str">
        <f>IF('Prezenční listina'!F52=0,"",'Prezenční listina'!C52)</f>
        <v>Ivana</v>
      </c>
      <c r="E15" s="78">
        <f>IF('Prezenční listina'!F52=0,"",'Prezenční listina'!D52)</f>
        <v>1963</v>
      </c>
      <c r="F15" s="78" t="str">
        <f>IF('Prezenční listina'!F52=0,"",'Prezenční listina'!E52)</f>
        <v>Moravská Slávia Brno</v>
      </c>
      <c r="G15" s="79" t="str">
        <f>IF('Prezenční listina'!F52=0,"",'Prezenční listina'!H52)</f>
        <v>H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</row>
    <row r="16" spans="1:84">
      <c r="A16" s="46">
        <f t="shared" si="0"/>
        <v>12</v>
      </c>
      <c r="B16" s="86">
        <f>IF('Prezenční listina'!F31=0,"",'Prezenční listina'!F31)</f>
        <v>12</v>
      </c>
      <c r="C16" s="101" t="str">
        <f>IF('Prezenční listina'!F31=0,"",'Prezenční listina'!B31)</f>
        <v>Chromý</v>
      </c>
      <c r="D16" s="101" t="str">
        <f>IF('Prezenční listina'!F31=0,"",'Prezenční listina'!C31)</f>
        <v>Bořivoj</v>
      </c>
      <c r="E16" s="78">
        <f>IF('Prezenční listina'!F31=0,"",'Prezenční listina'!D31)</f>
        <v>1953</v>
      </c>
      <c r="F16" s="78" t="str">
        <f>IF('Prezenční listina'!F31=0,"",'Prezenční listina'!E31)</f>
        <v>Tišnov</v>
      </c>
      <c r="G16" s="79" t="str">
        <f>IF('Prezenční listina'!F31=0,"",'Prezenční listina'!H31)</f>
        <v>D</v>
      </c>
      <c r="H16" s="47"/>
      <c r="I16" s="47"/>
      <c r="J16" s="47"/>
      <c r="K16" s="39"/>
      <c r="L16" s="47"/>
      <c r="M16" s="47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</row>
    <row r="17" spans="1:84">
      <c r="A17" s="46">
        <f t="shared" si="0"/>
        <v>13</v>
      </c>
      <c r="B17" s="86">
        <f>IF('Prezenční listina'!F89=0,"",'Prezenční listina'!F89)</f>
        <v>13</v>
      </c>
      <c r="C17" s="101" t="str">
        <f>IF('Prezenční listina'!F89=0,"",'Prezenční listina'!B89)</f>
        <v>Provazník</v>
      </c>
      <c r="D17" s="101" t="str">
        <f>IF('Prezenční listina'!F89=0,"",'Prezenční listina'!C89)</f>
        <v>Milan</v>
      </c>
      <c r="E17" s="78">
        <f>IF('Prezenční listina'!F89=0,"",'Prezenční listina'!D89)</f>
        <v>1966</v>
      </c>
      <c r="F17" s="78" t="str">
        <f>IF('Prezenční listina'!F89=0,"",'Prezenční listina'!E89)</f>
        <v>Polička</v>
      </c>
      <c r="G17" s="79" t="str">
        <f>IF('Prezenční listina'!F89=0,"",'Prezenční listina'!H89)</f>
        <v>B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</row>
    <row r="18" spans="1:84">
      <c r="A18" s="46">
        <f t="shared" si="0"/>
        <v>14</v>
      </c>
      <c r="B18" s="86">
        <f>IF('Prezenční listina'!F77=0,"",'Prezenční listina'!F77)</f>
        <v>14</v>
      </c>
      <c r="C18" s="101" t="str">
        <f>IF('Prezenční listina'!F77=0,"",'Prezenční listina'!B77)</f>
        <v>Štýbnar</v>
      </c>
      <c r="D18" s="101" t="str">
        <f>IF('Prezenční listina'!F77=0,"",'Prezenční listina'!C77)</f>
        <v>Zbyněk</v>
      </c>
      <c r="E18" s="78">
        <f>IF('Prezenční listina'!F77=0,"",'Prezenční listina'!D77)</f>
        <v>1974</v>
      </c>
      <c r="F18" s="78" t="str">
        <f>IF('Prezenční listina'!F77=0,"",'Prezenční listina'!E77)</f>
        <v>Běžec Vysočiny Jihlava</v>
      </c>
      <c r="G18" s="79" t="str">
        <f>IF('Prezenční listina'!F77=0,"",'Prezenční listina'!H77)</f>
        <v>B</v>
      </c>
      <c r="H18" s="47"/>
      <c r="I18" s="47"/>
      <c r="J18" s="47"/>
      <c r="K18" s="39"/>
      <c r="L18" s="47"/>
      <c r="M18" s="47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</row>
    <row r="19" spans="1:84">
      <c r="A19" s="46">
        <f t="shared" si="0"/>
        <v>15</v>
      </c>
      <c r="B19" s="86">
        <f>IF('Prezenční listina'!F37=0,"",'Prezenční listina'!F37)</f>
        <v>16</v>
      </c>
      <c r="C19" s="101" t="str">
        <f>IF('Prezenční listina'!F37=0,"",'Prezenční listina'!B37)</f>
        <v>Kameníček</v>
      </c>
      <c r="D19" s="101" t="str">
        <f>IF('Prezenční listina'!F37=0,"",'Prezenční listina'!C37)</f>
        <v>Michal</v>
      </c>
      <c r="E19" s="78">
        <f>IF('Prezenční listina'!F37=0,"",'Prezenční listina'!D37)</f>
        <v>1986</v>
      </c>
      <c r="F19" s="78" t="str">
        <f>IF('Prezenční listina'!F37=0,"",'Prezenční listina'!E37)</f>
        <v>Vinařice</v>
      </c>
      <c r="G19" s="79" t="str">
        <f>IF('Prezenční listina'!F37=0,"",'Prezenční listina'!H37)</f>
        <v>A</v>
      </c>
      <c r="H19" s="47"/>
      <c r="I19" s="47"/>
      <c r="J19" s="47"/>
      <c r="K19" s="39"/>
      <c r="L19" s="47"/>
      <c r="M19" s="47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</row>
    <row r="20" spans="1:84">
      <c r="A20" s="46">
        <f t="shared" si="0"/>
        <v>16</v>
      </c>
      <c r="B20" s="86">
        <f>IF('Prezenční listina'!F20=0,"",'Prezenční listina'!F20)</f>
        <v>17</v>
      </c>
      <c r="C20" s="101" t="str">
        <f>IF('Prezenční listina'!F20=0,"",'Prezenční listina'!B20)</f>
        <v>Dušil</v>
      </c>
      <c r="D20" s="101" t="str">
        <f>IF('Prezenční listina'!F20=0,"",'Prezenční listina'!C20)</f>
        <v>Jaroslav</v>
      </c>
      <c r="E20" s="78">
        <f>IF('Prezenční listina'!F20=0,"",'Prezenční listina'!D20)</f>
        <v>1970</v>
      </c>
      <c r="F20" s="78" t="str">
        <f>IF('Prezenční listina'!F20=0,"",'Prezenční listina'!E20)</f>
        <v>Brno</v>
      </c>
      <c r="G20" s="79" t="str">
        <f>IF('Prezenční listina'!F20=0,"",'Prezenční listina'!H20)</f>
        <v>B</v>
      </c>
      <c r="H20" s="47"/>
      <c r="I20" s="47"/>
      <c r="J20" s="47"/>
      <c r="K20" s="39"/>
      <c r="L20" s="47"/>
      <c r="M20" s="47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</row>
    <row r="21" spans="1:84">
      <c r="A21" s="46">
        <f t="shared" si="0"/>
        <v>17</v>
      </c>
      <c r="B21" s="86">
        <f>IF('Prezenční listina'!F3=0,"",'Prezenční listina'!F3)</f>
        <v>18</v>
      </c>
      <c r="C21" s="101" t="str">
        <f>IF('Prezenční listina'!F3=0,"",'Prezenční listina'!B3)</f>
        <v>Alman</v>
      </c>
      <c r="D21" s="101" t="str">
        <f>IF('Prezenční listina'!F3=0,"",'Prezenční listina'!C3)</f>
        <v>Dušan</v>
      </c>
      <c r="E21" s="78">
        <f>IF('Prezenční listina'!F3=0,"",'Prezenční listina'!D3)</f>
        <v>1967</v>
      </c>
      <c r="F21" s="78" t="str">
        <f>IF('Prezenční listina'!F3=0,"",'Prezenční listina'!E3)</f>
        <v>Babice</v>
      </c>
      <c r="G21" s="79" t="str">
        <f>IF('Prezenční listina'!F3=0,"",'Prezenční listina'!H3)</f>
        <v>B</v>
      </c>
      <c r="H21" s="47"/>
      <c r="I21" s="47"/>
      <c r="J21" s="47"/>
      <c r="K21" s="39"/>
      <c r="L21" s="47"/>
      <c r="M21" s="47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</row>
    <row r="22" spans="1:84">
      <c r="A22" s="46">
        <f t="shared" si="0"/>
        <v>18</v>
      </c>
      <c r="B22" s="86">
        <f>IF('Prezenční listina'!F90=0,"",'Prezenční listina'!F90)</f>
        <v>19</v>
      </c>
      <c r="C22" s="101" t="str">
        <f>IF('Prezenční listina'!F90=0,"",'Prezenční listina'!B90)</f>
        <v>Hejtmánek</v>
      </c>
      <c r="D22" s="101" t="str">
        <f>IF('Prezenční listina'!F90=0,"",'Prezenční listina'!C90)</f>
        <v>Miroslav</v>
      </c>
      <c r="E22" s="78">
        <f>IF('Prezenční listina'!F90=0,"",'Prezenční listina'!D90)</f>
        <v>1970</v>
      </c>
      <c r="F22" s="78" t="str">
        <f>IF('Prezenční listina'!F90=0,"",'Prezenční listina'!E90)</f>
        <v>Brno</v>
      </c>
      <c r="G22" s="79" t="str">
        <f>IF('Prezenční listina'!F90=0,"",'Prezenční listina'!H90)</f>
        <v>B</v>
      </c>
      <c r="H22" s="47"/>
      <c r="I22" s="47"/>
      <c r="J22" s="47"/>
      <c r="K22" s="39"/>
      <c r="L22" s="47"/>
      <c r="M22" s="47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</row>
    <row r="23" spans="1:84">
      <c r="A23" s="46">
        <f t="shared" si="0"/>
        <v>19</v>
      </c>
      <c r="B23" s="86">
        <f>IF('Prezenční listina'!F91=0,"",'Prezenční listina'!F91)</f>
        <v>20</v>
      </c>
      <c r="C23" s="101" t="str">
        <f>IF('Prezenční listina'!F91=0,"",'Prezenční listina'!B91)</f>
        <v>Hlavsa</v>
      </c>
      <c r="D23" s="101" t="str">
        <f>IF('Prezenční listina'!F91=0,"",'Prezenční listina'!C91)</f>
        <v>Tomáš</v>
      </c>
      <c r="E23" s="78">
        <f>IF('Prezenční listina'!F91=0,"",'Prezenční listina'!D91)</f>
        <v>1983</v>
      </c>
      <c r="F23" s="78" t="str">
        <f>IF('Prezenční listina'!F91=0,"",'Prezenční listina'!E91)</f>
        <v>Adamov</v>
      </c>
      <c r="G23" s="79" t="str">
        <f>IF('Prezenční listina'!F91=0,"",'Prezenční listina'!H91)</f>
        <v>A</v>
      </c>
      <c r="H23" s="47"/>
      <c r="I23" s="47"/>
      <c r="J23" s="47"/>
      <c r="K23" s="47"/>
      <c r="L23" s="47"/>
      <c r="M23" s="47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</row>
    <row r="24" spans="1:84">
      <c r="A24" s="46">
        <f t="shared" si="0"/>
        <v>20</v>
      </c>
      <c r="B24" s="86">
        <f>IF('Prezenční listina'!F69=0,"",'Prezenční listina'!F69)</f>
        <v>21</v>
      </c>
      <c r="C24" s="101" t="str">
        <f>IF('Prezenční listina'!F69=0,"",'Prezenční listina'!B69)</f>
        <v>Radomská</v>
      </c>
      <c r="D24" s="101" t="str">
        <f>IF('Prezenční listina'!F69=0,"",'Prezenční listina'!C69)</f>
        <v>Michaela</v>
      </c>
      <c r="E24" s="78">
        <f>IF('Prezenční listina'!F69=0,"",'Prezenční listina'!D69)</f>
        <v>1988</v>
      </c>
      <c r="F24" s="78" t="str">
        <f>IF('Prezenční listina'!F69=0,"",'Prezenční listina'!E69)</f>
        <v>Sokol Bělá nad Svitavou</v>
      </c>
      <c r="G24" s="79" t="str">
        <f>IF('Prezenční listina'!F69=0,"",'Prezenční listina'!H69)</f>
        <v>F</v>
      </c>
      <c r="H24" s="47"/>
      <c r="I24" s="47"/>
      <c r="J24" s="47"/>
      <c r="K24" s="47"/>
      <c r="L24" s="47"/>
      <c r="M24" s="47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</row>
    <row r="25" spans="1:84">
      <c r="A25" s="46">
        <f t="shared" si="0"/>
        <v>21</v>
      </c>
      <c r="B25" s="86">
        <f>IF('Prezenční listina'!F92=0,"",'Prezenční listina'!F92)</f>
        <v>22</v>
      </c>
      <c r="C25" s="101" t="str">
        <f>IF('Prezenční listina'!F92=0,"",'Prezenční listina'!B92)</f>
        <v>Kryštof</v>
      </c>
      <c r="D25" s="101" t="str">
        <f>IF('Prezenční listina'!F92=0,"",'Prezenční listina'!C92)</f>
        <v>Ondřej</v>
      </c>
      <c r="E25" s="78">
        <f>IF('Prezenční listina'!F92=0,"",'Prezenční listina'!D92)</f>
        <v>1976</v>
      </c>
      <c r="F25" s="78" t="str">
        <f>IF('Prezenční listina'!F92=0,"",'Prezenční listina'!E92)</f>
        <v>TJ Jiskra Vír</v>
      </c>
      <c r="G25" s="79" t="str">
        <f>IF('Prezenční listina'!F92=0,"",'Prezenční listina'!H92)</f>
        <v>A</v>
      </c>
      <c r="H25" s="47"/>
      <c r="I25" s="47"/>
      <c r="J25" s="47"/>
      <c r="K25" s="47"/>
      <c r="L25" s="47"/>
      <c r="M25" s="47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</row>
    <row r="26" spans="1:84">
      <c r="A26" s="46">
        <f t="shared" si="0"/>
        <v>22</v>
      </c>
      <c r="B26" s="86">
        <f>IF('Prezenční listina'!F47=0,"",'Prezenční listina'!F47)</f>
        <v>23</v>
      </c>
      <c r="C26" s="101" t="str">
        <f>IF('Prezenční listina'!F47=0,"",'Prezenční listina'!B47)</f>
        <v>Kučínský</v>
      </c>
      <c r="D26" s="101" t="str">
        <f>IF('Prezenční listina'!F47=0,"",'Prezenční listina'!C47)</f>
        <v>Pavel</v>
      </c>
      <c r="E26" s="78">
        <f>IF('Prezenční listina'!F47=0,"",'Prezenční listina'!D47)</f>
        <v>1959</v>
      </c>
      <c r="F26" s="78" t="str">
        <f>IF('Prezenční listina'!F47=0,"",'Prezenční listina'!E47)</f>
        <v>Brno</v>
      </c>
      <c r="G26" s="79" t="str">
        <f>IF('Prezenční listina'!F47=0,"",'Prezenční listina'!H47)</f>
        <v>C</v>
      </c>
      <c r="H26" s="47"/>
      <c r="I26" s="47"/>
      <c r="J26" s="47"/>
      <c r="K26" s="47"/>
      <c r="L26" s="47"/>
      <c r="M26" s="47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</row>
    <row r="27" spans="1:84">
      <c r="A27" s="46">
        <f t="shared" si="0"/>
        <v>23</v>
      </c>
      <c r="B27" s="86">
        <f>IF('Prezenční listina'!F79=0,"",'Prezenční listina'!F79)</f>
        <v>24</v>
      </c>
      <c r="C27" s="101" t="str">
        <f>IF('Prezenční listina'!F79=0,"",'Prezenční listina'!B79)</f>
        <v>Zouhar</v>
      </c>
      <c r="D27" s="101" t="str">
        <f>IF('Prezenční listina'!F79=0,"",'Prezenční listina'!C79)</f>
        <v>Libor</v>
      </c>
      <c r="E27" s="78">
        <f>IF('Prezenční listina'!F79=0,"",'Prezenční listina'!D79)</f>
        <v>1958</v>
      </c>
      <c r="F27" s="78" t="str">
        <f>IF('Prezenční listina'!F79=0,"",'Prezenční listina'!E79)</f>
        <v>Brno Líšeň</v>
      </c>
      <c r="G27" s="79" t="str">
        <f>IF('Prezenční listina'!F79=0,"",'Prezenční listina'!H79)</f>
        <v>C</v>
      </c>
      <c r="H27" s="47"/>
      <c r="I27" s="47"/>
      <c r="J27" s="47"/>
      <c r="K27" s="47"/>
      <c r="L27" s="47"/>
      <c r="M27" s="47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</row>
    <row r="28" spans="1:84">
      <c r="A28" s="46">
        <f t="shared" si="0"/>
        <v>24</v>
      </c>
      <c r="B28" s="86">
        <f>IF('Prezenční listina'!F49=0,"",'Prezenční listina'!F49)</f>
        <v>26</v>
      </c>
      <c r="C28" s="101" t="str">
        <f>IF('Prezenční listina'!F49=0,"",'Prezenční listina'!B49)</f>
        <v>Ledvinka</v>
      </c>
      <c r="D28" s="101" t="str">
        <f>IF('Prezenční listina'!F49=0,"",'Prezenční listina'!C49)</f>
        <v>Josef</v>
      </c>
      <c r="E28" s="78">
        <f>IF('Prezenční listina'!F49=0,"",'Prezenční listina'!D49)</f>
        <v>1972</v>
      </c>
      <c r="F28" s="78" t="str">
        <f>IF('Prezenční listina'!F49=0,"",'Prezenční listina'!E49)</f>
        <v>Přibyslav</v>
      </c>
      <c r="G28" s="79" t="str">
        <f>IF('Prezenční listina'!F49=0,"",'Prezenční listina'!H49)</f>
        <v>B</v>
      </c>
      <c r="H28" s="47"/>
      <c r="I28" s="47"/>
      <c r="J28" s="47"/>
      <c r="K28" s="47"/>
      <c r="L28" s="47"/>
      <c r="M28" s="47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</row>
    <row r="29" spans="1:84">
      <c r="A29" s="46">
        <f t="shared" si="0"/>
        <v>25</v>
      </c>
      <c r="B29" s="86">
        <f>IF('Prezenční listina'!F50=0,"",'Prezenční listina'!F50)</f>
        <v>27</v>
      </c>
      <c r="C29" s="101" t="str">
        <f>IF('Prezenční listina'!F50=0,"",'Prezenční listina'!B50)</f>
        <v>Lorenčík</v>
      </c>
      <c r="D29" s="101" t="str">
        <f>IF('Prezenční listina'!F50=0,"",'Prezenční listina'!C50)</f>
        <v>Aleš</v>
      </c>
      <c r="E29" s="78">
        <f>IF('Prezenční listina'!F50=0,"",'Prezenční listina'!D50)</f>
        <v>1973</v>
      </c>
      <c r="F29" s="78" t="str">
        <f>IF('Prezenční listina'!F50=0,"",'Prezenční listina'!E50)</f>
        <v>Chrudim</v>
      </c>
      <c r="G29" s="79" t="str">
        <f>IF('Prezenční listina'!F50=0,"",'Prezenční listina'!H50)</f>
        <v>B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</row>
    <row r="30" spans="1:84">
      <c r="A30" s="46">
        <f t="shared" si="0"/>
        <v>26</v>
      </c>
      <c r="B30" s="86">
        <f>IF('Prezenční listina'!F67=0,"",'Prezenční listina'!F67)</f>
        <v>28</v>
      </c>
      <c r="C30" s="101" t="str">
        <f>IF('Prezenční listina'!F67=0,"",'Prezenční listina'!B67)</f>
        <v>Procházková</v>
      </c>
      <c r="D30" s="101" t="str">
        <f>IF('Prezenční listina'!F67=0,"",'Prezenční listina'!C67)</f>
        <v>Tereza</v>
      </c>
      <c r="E30" s="78">
        <f>IF('Prezenční listina'!F67=0,"",'Prezenční listina'!D67)</f>
        <v>1990</v>
      </c>
      <c r="F30" s="78" t="str">
        <f>IF('Prezenční listina'!F67=0,"",'Prezenční listina'!E67)</f>
        <v>Orel Ořechov</v>
      </c>
      <c r="G30" s="79" t="str">
        <f>IF('Prezenční listina'!F67=0,"",'Prezenční listina'!H67)</f>
        <v>F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</row>
    <row r="31" spans="1:84">
      <c r="A31" s="46">
        <f t="shared" si="0"/>
        <v>27</v>
      </c>
      <c r="B31" s="86">
        <f>IF('Prezenční listina'!F78=0,"",'Prezenční listina'!F78)</f>
        <v>29</v>
      </c>
      <c r="C31" s="101" t="str">
        <f>IF('Prezenční listina'!F78=0,"",'Prezenční listina'!B78)</f>
        <v>Veškrna</v>
      </c>
      <c r="D31" s="101" t="str">
        <f>IF('Prezenční listina'!F78=0,"",'Prezenční listina'!C78)</f>
        <v>Ivan</v>
      </c>
      <c r="E31" s="78">
        <f>IF('Prezenční listina'!F78=0,"",'Prezenční listina'!D78)</f>
        <v>1983</v>
      </c>
      <c r="F31" s="78" t="str">
        <f>IF('Prezenční listina'!F78=0,"",'Prezenční listina'!E78)</f>
        <v>Brno</v>
      </c>
      <c r="G31" s="79" t="str">
        <f>IF('Prezenční listina'!F78=0,"",'Prezenční listina'!H78)</f>
        <v>A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</row>
    <row r="32" spans="1:84">
      <c r="A32" s="46">
        <f t="shared" si="0"/>
        <v>28</v>
      </c>
      <c r="B32" s="86">
        <f>IF('Prezenční listina'!F26=0,"",'Prezenční listina'!F26)</f>
        <v>30</v>
      </c>
      <c r="C32" s="101" t="str">
        <f>IF('Prezenční listina'!F26=0,"",'Prezenční listina'!B26)</f>
        <v>Homoláč</v>
      </c>
      <c r="D32" s="101" t="str">
        <f>IF('Prezenční listina'!F26=0,"",'Prezenční listina'!C26)</f>
        <v>Jiří</v>
      </c>
      <c r="E32" s="78">
        <f>IF('Prezenční listina'!F26=0,"",'Prezenční listina'!D26)</f>
        <v>1990</v>
      </c>
      <c r="F32" s="78" t="str">
        <f>IF('Prezenční listina'!F26=0,"",'Prezenční listina'!E26)</f>
        <v>adidas Running TEAM</v>
      </c>
      <c r="G32" s="79" t="str">
        <f>IF('Prezenční listina'!F26=0,"",'Prezenční listina'!H26)</f>
        <v>A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</row>
    <row r="33" spans="1:84">
      <c r="A33" s="46">
        <f t="shared" si="0"/>
        <v>29</v>
      </c>
      <c r="B33" s="86">
        <f>IF('Prezenční listina'!F11=0,"",'Prezenční listina'!F11)</f>
        <v>31</v>
      </c>
      <c r="C33" s="101" t="str">
        <f>IF('Prezenční listina'!F11=0,"",'Prezenční listina'!B11)</f>
        <v>Borek</v>
      </c>
      <c r="D33" s="101" t="str">
        <f>IF('Prezenční listina'!F11=0,"",'Prezenční listina'!C11)</f>
        <v>Aleš</v>
      </c>
      <c r="E33" s="78">
        <f>IF('Prezenční listina'!F11=0,"",'Prezenční listina'!D11)</f>
        <v>1977</v>
      </c>
      <c r="F33" s="78" t="str">
        <f>IF('Prezenční listina'!F11=0,"",'Prezenční listina'!E11)</f>
        <v>adidas Running TEAM</v>
      </c>
      <c r="G33" s="79" t="str">
        <f>IF('Prezenční listina'!F11=0,"",'Prezenční listina'!H11)</f>
        <v>A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</row>
    <row r="34" spans="1:84">
      <c r="A34" s="46">
        <f t="shared" si="0"/>
        <v>30</v>
      </c>
      <c r="B34" s="86">
        <f>IF('Prezenční listina'!F74=0,"",'Prezenční listina'!F74)</f>
        <v>33</v>
      </c>
      <c r="C34" s="101" t="str">
        <f>IF('Prezenční listina'!F74=0,"",'Prezenční listina'!B74)</f>
        <v>Suchý</v>
      </c>
      <c r="D34" s="101" t="str">
        <f>IF('Prezenční listina'!F74=0,"",'Prezenční listina'!C74)</f>
        <v>Karel</v>
      </c>
      <c r="E34" s="78">
        <f>IF('Prezenční listina'!F74=0,"",'Prezenční listina'!D74)</f>
        <v>1956</v>
      </c>
      <c r="F34" s="78" t="str">
        <f>IF('Prezenční listina'!F74=0,"",'Prezenční listina'!E74)</f>
        <v>Náměšť nad Oslavou</v>
      </c>
      <c r="G34" s="79" t="str">
        <f>IF('Prezenční listina'!F74=0,"",'Prezenční listina'!H74)</f>
        <v>C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</row>
    <row r="35" spans="1:84">
      <c r="A35" s="46">
        <f t="shared" si="0"/>
        <v>31</v>
      </c>
      <c r="B35" s="86">
        <f>IF('Prezenční listina'!F17=0,"",'Prezenční listina'!F17)</f>
        <v>34</v>
      </c>
      <c r="C35" s="101" t="str">
        <f>IF('Prezenční listina'!F17=0,"",'Prezenční listina'!B17)</f>
        <v>Čech</v>
      </c>
      <c r="D35" s="101" t="str">
        <f>IF('Prezenční listina'!F17=0,"",'Prezenční listina'!C17)</f>
        <v>Aleš</v>
      </c>
      <c r="E35" s="78">
        <f>IF('Prezenční listina'!F17=0,"",'Prezenční listina'!D17)</f>
        <v>1976</v>
      </c>
      <c r="F35" s="78" t="str">
        <f>IF('Prezenční listina'!F17=0,"",'Prezenční listina'!E17)</f>
        <v>Farma Jiřího Chrásta</v>
      </c>
      <c r="G35" s="79" t="str">
        <f>IF('Prezenční listina'!F17=0,"",'Prezenční listina'!H17)</f>
        <v>A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</row>
    <row r="36" spans="1:84">
      <c r="A36" s="46">
        <f t="shared" si="0"/>
        <v>32</v>
      </c>
      <c r="B36" s="86">
        <f>IF('Prezenční listina'!F73=0,"",'Prezenční listina'!F73)</f>
        <v>35</v>
      </c>
      <c r="C36" s="101" t="str">
        <f>IF('Prezenční listina'!F73=0,"",'Prezenční listina'!B73)</f>
        <v>Stejskal</v>
      </c>
      <c r="D36" s="101" t="str">
        <f>IF('Prezenční listina'!F73=0,"",'Prezenční listina'!C73)</f>
        <v>Petr</v>
      </c>
      <c r="E36" s="78">
        <f>IF('Prezenční listina'!F73=0,"",'Prezenční listina'!D73)</f>
        <v>1976</v>
      </c>
      <c r="F36" s="78" t="str">
        <f>IF('Prezenční listina'!F73=0,"",'Prezenční listina'!E73)</f>
        <v>Farma Jiřího Chrásta</v>
      </c>
      <c r="G36" s="79" t="str">
        <f>IF('Prezenční listina'!F73=0,"",'Prezenční listina'!H73)</f>
        <v>A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</row>
    <row r="37" spans="1:84">
      <c r="A37" s="46">
        <f t="shared" si="0"/>
        <v>33</v>
      </c>
      <c r="B37" s="86">
        <f>IF('Prezenční listina'!F16=0,"",'Prezenční listina'!F16)</f>
        <v>36</v>
      </c>
      <c r="C37" s="101" t="str">
        <f>IF('Prezenční listina'!F16=0,"",'Prezenční listina'!B16)</f>
        <v>Čech</v>
      </c>
      <c r="D37" s="101" t="str">
        <f>IF('Prezenční listina'!F16=0,"",'Prezenční listina'!C16)</f>
        <v>Martin</v>
      </c>
      <c r="E37" s="78">
        <f>IF('Prezenční listina'!F16=0,"",'Prezenční listina'!D16)</f>
        <v>1978</v>
      </c>
      <c r="F37" s="78" t="str">
        <f>IF('Prezenční listina'!F16=0,"",'Prezenční listina'!E16)</f>
        <v>Farma Jiřího Chrásta</v>
      </c>
      <c r="G37" s="79" t="str">
        <f>IF('Prezenční listina'!F16=0,"",'Prezenční listina'!H16)</f>
        <v>A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</row>
    <row r="38" spans="1:84">
      <c r="A38" s="46">
        <f t="shared" si="0"/>
        <v>34</v>
      </c>
      <c r="B38" s="86">
        <f>IF('Prezenční listina'!F56=0,"",'Prezenční listina'!F56)</f>
        <v>37</v>
      </c>
      <c r="C38" s="101" t="str">
        <f>IF('Prezenční listina'!F56=0,"",'Prezenční listina'!B56)</f>
        <v>Nekuža</v>
      </c>
      <c r="D38" s="101" t="str">
        <f>IF('Prezenční listina'!F56=0,"",'Prezenční listina'!C56)</f>
        <v>Jiří</v>
      </c>
      <c r="E38" s="78">
        <f>IF('Prezenční listina'!F56=0,"",'Prezenční listina'!D56)</f>
        <v>1951</v>
      </c>
      <c r="F38" s="78" t="str">
        <f>IF('Prezenční listina'!F56=0,"",'Prezenční listina'!E56)</f>
        <v>Kašpar Ostrava</v>
      </c>
      <c r="G38" s="79" t="str">
        <f>IF('Prezenční listina'!F56=0,"",'Prezenční listina'!H56)</f>
        <v>D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</row>
    <row r="39" spans="1:84">
      <c r="A39" s="46">
        <f>IF(C39="","",A38+1)</f>
        <v>35</v>
      </c>
      <c r="B39" s="86">
        <f>IF('Prezenční listina'!F10=0,"",'Prezenční listina'!F10)</f>
        <v>38</v>
      </c>
      <c r="C39" s="101" t="str">
        <f>IF('Prezenční listina'!F10=0,"",'Prezenční listina'!B10)</f>
        <v>Blaha</v>
      </c>
      <c r="D39" s="101" t="str">
        <f>IF('Prezenční listina'!F10=0,"",'Prezenční listina'!C10)</f>
        <v>Stanislav</v>
      </c>
      <c r="E39" s="78">
        <f>IF('Prezenční listina'!F10=0,"",'Prezenční listina'!D10)</f>
        <v>1963</v>
      </c>
      <c r="F39" s="78" t="str">
        <f>IF('Prezenční listina'!F10=0,"",'Prezenční listina'!E10)</f>
        <v>BK Vísky</v>
      </c>
      <c r="G39" s="79" t="str">
        <f>IF('Prezenční listina'!F10=0,"",'Prezenční listina'!H10)</f>
        <v>C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</row>
    <row r="40" spans="1:84">
      <c r="A40" s="46">
        <f t="shared" ref="A40:A90" si="1">IF(C40="","",A39+1)</f>
        <v>36</v>
      </c>
      <c r="B40" s="86">
        <f>IF('Prezenční listina'!F9=0,"",'Prezenční listina'!F9)</f>
        <v>40</v>
      </c>
      <c r="C40" s="101" t="str">
        <f>IF('Prezenční listina'!F9=0,"",'Prezenční listina'!B9)</f>
        <v>Blaha</v>
      </c>
      <c r="D40" s="101" t="str">
        <f>IF('Prezenční listina'!F9=0,"",'Prezenční listina'!C9)</f>
        <v>Rostislav</v>
      </c>
      <c r="E40" s="78">
        <f>IF('Prezenční listina'!F9=0,"",'Prezenční listina'!D9)</f>
        <v>1989</v>
      </c>
      <c r="F40" s="78" t="str">
        <f>IF('Prezenční listina'!F9=0,"",'Prezenční listina'!E9)</f>
        <v>BK Vísky</v>
      </c>
      <c r="G40" s="80" t="str">
        <f>IF('Prezenční listina'!F9=0,"",'Prezenční listina'!H9)</f>
        <v>A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</row>
    <row r="41" spans="1:84">
      <c r="A41" s="46">
        <f t="shared" si="1"/>
        <v>37</v>
      </c>
      <c r="B41" s="86">
        <f>IF('Prezenční listina'!F19=0,"",'Prezenční listina'!F19)</f>
        <v>41</v>
      </c>
      <c r="C41" s="101" t="str">
        <f>IF('Prezenční listina'!F19=0,"",'Prezenční listina'!B19)</f>
        <v>Dubský</v>
      </c>
      <c r="D41" s="101" t="str">
        <f>IF('Prezenční listina'!F19=0,"",'Prezenční listina'!C19)</f>
        <v>Roman</v>
      </c>
      <c r="E41" s="78">
        <f>IF('Prezenční listina'!F19=0,"",'Prezenční listina'!D19)</f>
        <v>1978</v>
      </c>
      <c r="F41" s="78" t="str">
        <f>IF('Prezenční listina'!F19=0,"",'Prezenční listina'!E19)</f>
        <v>Přibyslav</v>
      </c>
      <c r="G41" s="79" t="str">
        <f>IF('Prezenční listina'!F19=0,"",'Prezenční listina'!H19)</f>
        <v>A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</row>
    <row r="42" spans="1:84">
      <c r="A42" s="46">
        <f t="shared" si="1"/>
        <v>38</v>
      </c>
      <c r="B42" s="86">
        <f>IF('Prezenční listina'!F93=0,"",'Prezenční listina'!F93)</f>
        <v>42</v>
      </c>
      <c r="C42" s="101" t="str">
        <f>IF('Prezenční listina'!F93=0,"",'Prezenční listina'!B93)</f>
        <v>Klimánková</v>
      </c>
      <c r="D42" s="101" t="str">
        <f>IF('Prezenční listina'!F93=0,"",'Prezenční listina'!C93)</f>
        <v>Eva</v>
      </c>
      <c r="E42" s="78">
        <f>IF('Prezenční listina'!F93=0,"",'Prezenční listina'!D93)</f>
        <v>1973</v>
      </c>
      <c r="F42" s="78" t="str">
        <f>IF('Prezenční listina'!F93=0,"",'Prezenční listina'!E93)</f>
        <v>Brno</v>
      </c>
      <c r="G42" s="79" t="str">
        <f>IF('Prezenční listina'!F93=0,"",'Prezenční listina'!H93)</f>
        <v>G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</row>
    <row r="43" spans="1:84">
      <c r="A43" s="46">
        <f t="shared" si="1"/>
        <v>39</v>
      </c>
      <c r="B43" s="86">
        <f>IF('Prezenční listina'!F94=0,"",'Prezenční listina'!F94)</f>
        <v>43</v>
      </c>
      <c r="C43" s="101" t="str">
        <f>IF('Prezenční listina'!F94=0,"",'Prezenční listina'!B94)</f>
        <v>Mihola</v>
      </c>
      <c r="D43" s="101" t="str">
        <f>IF('Prezenční listina'!F94=0,"",'Prezenční listina'!C94)</f>
        <v>Zbyněk</v>
      </c>
      <c r="E43" s="78">
        <f>IF('Prezenční listina'!F94=0,"",'Prezenční listina'!D94)</f>
        <v>1975</v>
      </c>
      <c r="F43" s="78" t="str">
        <f>IF('Prezenční listina'!F94=0,"",'Prezenční listina'!E94)</f>
        <v>Kunštát</v>
      </c>
      <c r="G43" s="79" t="str">
        <f>IF('Prezenční listina'!F94=0,"",'Prezenční listina'!H94)</f>
        <v>A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</row>
    <row r="44" spans="1:84">
      <c r="A44" s="46">
        <f t="shared" si="1"/>
        <v>40</v>
      </c>
      <c r="B44" s="86">
        <f>IF('Prezenční listina'!F7=0,"",'Prezenční listina'!F7)</f>
        <v>44</v>
      </c>
      <c r="C44" s="101" t="str">
        <f>IF('Prezenční listina'!F7=0,"",'Prezenční listina'!B7)</f>
        <v>Beniačová</v>
      </c>
      <c r="D44" s="101" t="str">
        <f>IF('Prezenční listina'!F7=0,"",'Prezenční listina'!C7)</f>
        <v>Linda</v>
      </c>
      <c r="E44" s="78">
        <f>IF('Prezenční listina'!F7=0,"",'Prezenční listina'!D7)</f>
        <v>1978</v>
      </c>
      <c r="F44" s="78" t="str">
        <f>IF('Prezenční listina'!F7=0,"",'Prezenční listina'!E7)</f>
        <v>Brno</v>
      </c>
      <c r="G44" s="79" t="str">
        <f>IF('Prezenční listina'!F7=0,"",'Prezenční listina'!H7)</f>
        <v>G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</row>
    <row r="45" spans="1:84">
      <c r="A45" s="46">
        <f t="shared" si="1"/>
        <v>41</v>
      </c>
      <c r="B45" s="86">
        <f>IF('Prezenční listina'!F53=0,"",'Prezenční listina'!F53)</f>
        <v>45</v>
      </c>
      <c r="C45" s="101" t="str">
        <f>IF('Prezenční listina'!F53=0,"",'Prezenční listina'!B53)</f>
        <v>Mazourek</v>
      </c>
      <c r="D45" s="101" t="str">
        <f>IF('Prezenční listina'!F53=0,"",'Prezenční listina'!C53)</f>
        <v>Jiří</v>
      </c>
      <c r="E45" s="78">
        <f>IF('Prezenční listina'!F53=0,"",'Prezenční listina'!D53)</f>
        <v>1979</v>
      </c>
      <c r="F45" s="78" t="str">
        <f>IF('Prezenční listina'!F53=0,"",'Prezenční listina'!E53)</f>
        <v>Bystřice nad Pernštejnem</v>
      </c>
      <c r="G45" s="79" t="str">
        <f>IF('Prezenční listina'!F53=0,"",'Prezenční listina'!H53)</f>
        <v>A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</row>
    <row r="46" spans="1:84">
      <c r="A46" s="46">
        <f t="shared" si="1"/>
        <v>42</v>
      </c>
      <c r="B46" s="86">
        <f>IF('Prezenční listina'!F48=0,"",'Prezenční listina'!F48)</f>
        <v>46</v>
      </c>
      <c r="C46" s="101" t="str">
        <f>IF('Prezenční listina'!F48=0,"",'Prezenční listina'!B48)</f>
        <v>Kunčar</v>
      </c>
      <c r="D46" s="101" t="str">
        <f>IF('Prezenční listina'!F48=0,"",'Prezenční listina'!C48)</f>
        <v>David</v>
      </c>
      <c r="E46" s="78">
        <f>IF('Prezenční listina'!F48=0,"",'Prezenční listina'!D48)</f>
        <v>1975</v>
      </c>
      <c r="F46" s="78" t="str">
        <f>IF('Prezenční listina'!F48=0,"",'Prezenční listina'!E48)</f>
        <v>Spartak Praha 4</v>
      </c>
      <c r="G46" s="79" t="str">
        <f>IF('Prezenční listina'!F48=0,"",'Prezenční listina'!H48)</f>
        <v>A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</row>
    <row r="47" spans="1:84">
      <c r="A47" s="46">
        <f t="shared" si="1"/>
        <v>43</v>
      </c>
      <c r="B47" s="86">
        <f>IF('Prezenční listina'!F95=0,"",'Prezenční listina'!F95)</f>
        <v>47</v>
      </c>
      <c r="C47" s="101" t="str">
        <f>IF('Prezenční listina'!F95=0,"",'Prezenční listina'!B95)</f>
        <v>Machát</v>
      </c>
      <c r="D47" s="101" t="str">
        <f>IF('Prezenční listina'!F95=0,"",'Prezenční listina'!C95)</f>
        <v>Libor</v>
      </c>
      <c r="E47" s="78">
        <f>IF('Prezenční listina'!F95=0,"",'Prezenční listina'!D95)</f>
        <v>1979</v>
      </c>
      <c r="F47" s="78" t="str">
        <f>IF('Prezenční listina'!F95=0,"",'Prezenční listina'!E95)</f>
        <v>Bílovice nad Svitavou</v>
      </c>
      <c r="G47" s="79" t="str">
        <f>IF('Prezenční listina'!F95=0,"",'Prezenční listina'!H95)</f>
        <v>A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</row>
    <row r="48" spans="1:84">
      <c r="A48" s="46">
        <f t="shared" si="1"/>
        <v>44</v>
      </c>
      <c r="B48" s="86">
        <f>IF('Prezenční listina'!F76=0,"",'Prezenční listina'!F76)</f>
        <v>48</v>
      </c>
      <c r="C48" s="101" t="str">
        <f>IF('Prezenční listina'!F76=0,"",'Prezenční listina'!B76)</f>
        <v>Štach</v>
      </c>
      <c r="D48" s="101" t="str">
        <f>IF('Prezenční listina'!F76=0,"",'Prezenční listina'!C76)</f>
        <v>Martin</v>
      </c>
      <c r="E48" s="78">
        <f>IF('Prezenční listina'!F76=0,"",'Prezenční listina'!D76)</f>
        <v>1981</v>
      </c>
      <c r="F48" s="78" t="str">
        <f>IF('Prezenční listina'!F76=0,"",'Prezenční listina'!E76)</f>
        <v>Bílovice nad Svitavou</v>
      </c>
      <c r="G48" s="79" t="str">
        <f>IF('Prezenční listina'!F76=0,"",'Prezenční listina'!H76)</f>
        <v>A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</row>
    <row r="49" spans="1:84">
      <c r="A49" s="46">
        <f t="shared" si="1"/>
        <v>45</v>
      </c>
      <c r="B49" s="86">
        <f>IF('Prezenční listina'!F96=0,"",'Prezenční listina'!F96)</f>
        <v>49</v>
      </c>
      <c r="C49" s="101" t="str">
        <f>IF('Prezenční listina'!F96=0,"",'Prezenční listina'!B96)</f>
        <v>Pešáková</v>
      </c>
      <c r="D49" s="101" t="str">
        <f>IF('Prezenční listina'!F96=0,"",'Prezenční listina'!C96)</f>
        <v>Mirka</v>
      </c>
      <c r="E49" s="78">
        <f>IF('Prezenční listina'!F96=0,"",'Prezenční listina'!D96)</f>
        <v>1985</v>
      </c>
      <c r="F49" s="78" t="str">
        <f>IF('Prezenční listina'!F96=0,"",'Prezenční listina'!E96)</f>
        <v>Tetčice</v>
      </c>
      <c r="G49" s="79" t="str">
        <f>IF('Prezenční listina'!F96=0,"",'Prezenční listina'!H96)</f>
        <v>F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</row>
    <row r="50" spans="1:84">
      <c r="A50" s="46">
        <f t="shared" si="1"/>
        <v>46</v>
      </c>
      <c r="B50" s="86">
        <f>IF('Prezenční listina'!F97=0,"",'Prezenční listina'!F97)</f>
        <v>50</v>
      </c>
      <c r="C50" s="101" t="str">
        <f>IF('Prezenční listina'!F97=0,"",'Prezenční listina'!B97)</f>
        <v>Kubík</v>
      </c>
      <c r="D50" s="101" t="str">
        <f>IF('Prezenční listina'!F97=0,"",'Prezenční listina'!C97)</f>
        <v>Pavel</v>
      </c>
      <c r="E50" s="78">
        <f>IF('Prezenční listina'!F97=0,"",'Prezenční listina'!D97)</f>
        <v>1981</v>
      </c>
      <c r="F50" s="78" t="str">
        <f>IF('Prezenční listina'!F97=0,"",'Prezenční listina'!E97)</f>
        <v>Blansko</v>
      </c>
      <c r="G50" s="79" t="str">
        <f>IF('Prezenční listina'!F97=0,"",'Prezenční listina'!H97)</f>
        <v>A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</row>
    <row r="51" spans="1:84">
      <c r="A51" s="46">
        <f t="shared" si="1"/>
        <v>47</v>
      </c>
      <c r="B51" s="86">
        <f>IF('Prezenční listina'!F70=0,"",'Prezenční listina'!F70)</f>
        <v>51</v>
      </c>
      <c r="C51" s="101" t="str">
        <f>IF('Prezenční listina'!F70=0,"",'Prezenční listina'!B70)</f>
        <v>Rerych</v>
      </c>
      <c r="D51" s="101" t="str">
        <f>IF('Prezenční listina'!F70=0,"",'Prezenční listina'!C70)</f>
        <v>Jiří</v>
      </c>
      <c r="E51" s="78">
        <f>IF('Prezenční listina'!F70=0,"",'Prezenční listina'!D70)</f>
        <v>1962</v>
      </c>
      <c r="F51" s="78" t="str">
        <f>IF('Prezenční listina'!F70=0,"",'Prezenční listina'!E70)</f>
        <v>Moravská Slávia Brno</v>
      </c>
      <c r="G51" s="79" t="str">
        <f>IF('Prezenční listina'!F70=0,"",'Prezenční listina'!H70)</f>
        <v>C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</row>
    <row r="52" spans="1:84">
      <c r="A52" s="46">
        <f t="shared" si="1"/>
        <v>48</v>
      </c>
      <c r="B52" s="86">
        <f>IF('Prezenční listina'!F58=0,"",'Prezenční listina'!F58)</f>
        <v>53</v>
      </c>
      <c r="C52" s="101" t="str">
        <f>IF('Prezenční listina'!F58=0,"",'Prezenční listina'!B58)</f>
        <v>Nosek</v>
      </c>
      <c r="D52" s="101" t="str">
        <f>IF('Prezenční listina'!F58=0,"",'Prezenční listina'!C58)</f>
        <v>Miroslav</v>
      </c>
      <c r="E52" s="78">
        <f>IF('Prezenční listina'!F58=0,"",'Prezenční listina'!D58)</f>
        <v>1955</v>
      </c>
      <c r="F52" s="78" t="str">
        <f>IF('Prezenční listina'!F58=0,"",'Prezenční listina'!E58)</f>
        <v>Moravská Slávia Brno</v>
      </c>
      <c r="G52" s="79" t="str">
        <f>IF('Prezenční listina'!F58=0,"",'Prezenční listina'!H58)</f>
        <v>C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</row>
    <row r="53" spans="1:84">
      <c r="A53" s="46">
        <f t="shared" si="1"/>
        <v>49</v>
      </c>
      <c r="B53" s="86">
        <f>IF('Prezenční listina'!F30=0,"",'Prezenční listina'!F30)</f>
        <v>54</v>
      </c>
      <c r="C53" s="101" t="str">
        <f>IF('Prezenční listina'!F30=0,"",'Prezenční listina'!B30)</f>
        <v>Hübner</v>
      </c>
      <c r="D53" s="101" t="str">
        <f>IF('Prezenční listina'!F30=0,"",'Prezenční listina'!C30)</f>
        <v>Jan</v>
      </c>
      <c r="E53" s="78">
        <f>IF('Prezenční listina'!F30=0,"",'Prezenční listina'!D30)</f>
        <v>1978</v>
      </c>
      <c r="F53" s="78" t="str">
        <f>IF('Prezenční listina'!F30=0,"",'Prezenční listina'!E30)</f>
        <v>SDH Bolešín</v>
      </c>
      <c r="G53" s="79" t="str">
        <f>IF('Prezenční listina'!F30=0,"",'Prezenční listina'!H30)</f>
        <v>A</v>
      </c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</row>
    <row r="54" spans="1:84">
      <c r="A54" s="46">
        <f t="shared" si="1"/>
        <v>50</v>
      </c>
      <c r="B54" s="86">
        <f>IF('Prezenční listina'!F29=0,"",'Prezenční listina'!F29)</f>
        <v>55</v>
      </c>
      <c r="C54" s="101" t="str">
        <f>IF('Prezenční listina'!F29=0,"",'Prezenční listina'!B29)</f>
        <v>Hübner</v>
      </c>
      <c r="D54" s="101" t="str">
        <f>IF('Prezenční listina'!F29=0,"",'Prezenční listina'!C29)</f>
        <v>Tomáš</v>
      </c>
      <c r="E54" s="78">
        <f>IF('Prezenční listina'!F29=0,"",'Prezenční listina'!D29)</f>
        <v>1979</v>
      </c>
      <c r="F54" s="78" t="str">
        <f>IF('Prezenční listina'!F29=0,"",'Prezenční listina'!E29)</f>
        <v>SDH Bolešín</v>
      </c>
      <c r="G54" s="79" t="str">
        <f>IF('Prezenční listina'!F29=0,"",'Prezenční listina'!H29)</f>
        <v>A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</row>
    <row r="55" spans="1:84">
      <c r="A55" s="46">
        <f t="shared" si="1"/>
        <v>51</v>
      </c>
      <c r="B55" s="86">
        <f>IF('Prezenční listina'!F18=0,"",'Prezenční listina'!F18)</f>
        <v>56</v>
      </c>
      <c r="C55" s="101" t="str">
        <f>IF('Prezenční listina'!F18=0,"",'Prezenční listina'!B18)</f>
        <v>Češner</v>
      </c>
      <c r="D55" s="101" t="str">
        <f>IF('Prezenční listina'!F18=0,"",'Prezenční listina'!C18)</f>
        <v>Vladimír</v>
      </c>
      <c r="E55" s="78">
        <f>IF('Prezenční listina'!F18=0,"",'Prezenční listina'!D18)</f>
        <v>1958</v>
      </c>
      <c r="F55" s="78" t="str">
        <f>IF('Prezenční listina'!F18=0,"",'Prezenční listina'!E18)</f>
        <v>Odolena Voda</v>
      </c>
      <c r="G55" s="79" t="str">
        <f>IF('Prezenční listina'!F18=0,"",'Prezenční listina'!H18)</f>
        <v>C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</row>
    <row r="56" spans="1:84">
      <c r="A56" s="46">
        <f t="shared" si="1"/>
        <v>52</v>
      </c>
      <c r="B56" s="86">
        <f>IF('Prezenční listina'!F98=0,"",'Prezenční listina'!F98)</f>
        <v>57</v>
      </c>
      <c r="C56" s="101" t="str">
        <f>IF('Prezenční listina'!F98=0,"",'Prezenční listina'!B98)</f>
        <v>Janů</v>
      </c>
      <c r="D56" s="101" t="str">
        <f>IF('Prezenční listina'!F98=0,"",'Prezenční listina'!C98)</f>
        <v>Jan</v>
      </c>
      <c r="E56" s="78">
        <f>IF('Prezenční listina'!F98=0,"",'Prezenční listina'!D98)</f>
        <v>1993</v>
      </c>
      <c r="F56" s="78" t="str">
        <f>IF('Prezenční listina'!F98=0,"",'Prezenční listina'!E98)</f>
        <v>Hvězda SKP Pardubice</v>
      </c>
      <c r="G56" s="79" t="str">
        <f>IF('Prezenční listina'!F98=0,"",'Prezenční listina'!H98)</f>
        <v>A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</row>
    <row r="57" spans="1:84">
      <c r="A57" s="46">
        <f t="shared" si="1"/>
        <v>53</v>
      </c>
      <c r="B57" s="86">
        <f>IF('Prezenční listina'!F99=0,"",'Prezenční listina'!F99)</f>
        <v>58</v>
      </c>
      <c r="C57" s="101" t="str">
        <f>IF('Prezenční listina'!F99=0,"",'Prezenční listina'!B99)</f>
        <v>Bódiová</v>
      </c>
      <c r="D57" s="101" t="str">
        <f>IF('Prezenční listina'!F99=0,"",'Prezenční listina'!C99)</f>
        <v>Adéla</v>
      </c>
      <c r="E57" s="78">
        <f>IF('Prezenční listina'!F99=0,"",'Prezenční listina'!D99)</f>
        <v>1976</v>
      </c>
      <c r="F57" s="78" t="str">
        <f>IF('Prezenční listina'!F99=0,"",'Prezenční listina'!E99)</f>
        <v>Sporty.cz Brno</v>
      </c>
      <c r="G57" s="79" t="str">
        <f>IF('Prezenční listina'!F99=0,"",'Prezenční listina'!H99)</f>
        <v>G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</row>
    <row r="58" spans="1:84">
      <c r="A58" s="46">
        <f t="shared" si="1"/>
        <v>54</v>
      </c>
      <c r="B58" s="86">
        <f>IF('Prezenční listina'!F100=0,"",'Prezenční listina'!F100)</f>
        <v>59</v>
      </c>
      <c r="C58" s="101" t="str">
        <f>IF('Prezenční listina'!F100=0,"",'Prezenční listina'!B100)</f>
        <v>Boháč</v>
      </c>
      <c r="D58" s="101" t="str">
        <f>IF('Prezenční listina'!F100=0,"",'Prezenční listina'!C100)</f>
        <v>Jiří</v>
      </c>
      <c r="E58" s="78">
        <f>IF('Prezenční listina'!F100=0,"",'Prezenční listina'!D100)</f>
        <v>1954</v>
      </c>
      <c r="F58" s="78" t="str">
        <f>IF('Prezenční listina'!F100=0,"",'Prezenční listina'!E100)</f>
        <v>Brno</v>
      </c>
      <c r="G58" s="79" t="str">
        <f>IF('Prezenční listina'!F100=0,"",'Prezenční listina'!H100)</f>
        <v>D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</row>
    <row r="59" spans="1:84">
      <c r="A59" s="46">
        <f t="shared" si="1"/>
        <v>55</v>
      </c>
      <c r="B59" s="86">
        <f>IF('Prezenční listina'!F101=0,"",'Prezenční listina'!F101)</f>
        <v>60</v>
      </c>
      <c r="C59" s="101" t="str">
        <f>IF('Prezenční listina'!F101=0,"",'Prezenční listina'!B101)</f>
        <v>Matuška</v>
      </c>
      <c r="D59" s="101" t="str">
        <f>IF('Prezenční listina'!F101=0,"",'Prezenční listina'!C101)</f>
        <v>Slávek</v>
      </c>
      <c r="E59" s="78">
        <f>IF('Prezenční listina'!F101=0,"",'Prezenční listina'!D101)</f>
        <v>1980</v>
      </c>
      <c r="F59" s="78" t="str">
        <f>IF('Prezenční listina'!F101=0,"",'Prezenční listina'!E101)</f>
        <v>HO Vír</v>
      </c>
      <c r="G59" s="79" t="str">
        <f>IF('Prezenční listina'!F101=0,"",'Prezenční listina'!H101)</f>
        <v>A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</row>
    <row r="60" spans="1:84">
      <c r="A60" s="46">
        <f t="shared" si="1"/>
        <v>56</v>
      </c>
      <c r="B60" s="86">
        <f>IF('Prezenční listina'!F54=0,"",'Prezenční listina'!F54)</f>
        <v>61</v>
      </c>
      <c r="C60" s="101" t="str">
        <f>IF('Prezenční listina'!F54=0,"",'Prezenční listina'!B54)</f>
        <v>Měřínský</v>
      </c>
      <c r="D60" s="101" t="str">
        <f>IF('Prezenční listina'!F54=0,"",'Prezenční listina'!C54)</f>
        <v>Jaroslav</v>
      </c>
      <c r="E60" s="78">
        <f>IF('Prezenční listina'!F54=0,"",'Prezenční listina'!D54)</f>
        <v>1961</v>
      </c>
      <c r="F60" s="78" t="str">
        <f>IF('Prezenční listina'!F54=0,"",'Prezenční listina'!E54)</f>
        <v>AK Perná</v>
      </c>
      <c r="G60" s="79" t="str">
        <f>IF('Prezenční listina'!F54=0,"",'Prezenční listina'!H54)</f>
        <v>C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</row>
    <row r="61" spans="1:84">
      <c r="A61" s="46">
        <f t="shared" si="1"/>
        <v>57</v>
      </c>
      <c r="B61" s="86">
        <f>IF('Prezenční listina'!F102=0,"",'Prezenční listina'!F102)</f>
        <v>62</v>
      </c>
      <c r="C61" s="101" t="str">
        <f>IF('Prezenční listina'!F102=0,"",'Prezenční listina'!B102)</f>
        <v>Kohut</v>
      </c>
      <c r="D61" s="101" t="str">
        <f>IF('Prezenční listina'!F102=0,"",'Prezenční listina'!C102)</f>
        <v>Jan</v>
      </c>
      <c r="E61" s="78">
        <f>IF('Prezenční listina'!F102=0,"",'Prezenční listina'!D102)</f>
        <v>1985</v>
      </c>
      <c r="F61" s="78" t="str">
        <f>IF('Prezenční listina'!F102=0,"",'Prezenční listina'!E102)</f>
        <v>RELAX-FIT.CZ</v>
      </c>
      <c r="G61" s="79" t="str">
        <f>IF('Prezenční listina'!F102=0,"",'Prezenční listina'!H102)</f>
        <v>A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</row>
    <row r="62" spans="1:84">
      <c r="A62" s="46">
        <f t="shared" si="1"/>
        <v>58</v>
      </c>
      <c r="B62" s="86">
        <f>IF('Prezenční listina'!F103=0,"",'Prezenční listina'!F103)</f>
        <v>63</v>
      </c>
      <c r="C62" s="101" t="str">
        <f>IF('Prezenční listina'!F103=0,"",'Prezenční listina'!B103)</f>
        <v>Doležal</v>
      </c>
      <c r="D62" s="101" t="str">
        <f>IF('Prezenční listina'!F103=0,"",'Prezenční listina'!C103)</f>
        <v>Marek</v>
      </c>
      <c r="E62" s="78">
        <f>IF('Prezenční listina'!F103=0,"",'Prezenční listina'!D103)</f>
        <v>1973</v>
      </c>
      <c r="F62" s="78" t="str">
        <f>IF('Prezenční listina'!F103=0,"",'Prezenční listina'!E103)</f>
        <v>NEW BALANCE</v>
      </c>
      <c r="G62" s="79" t="str">
        <f>IF('Prezenční listina'!F103=0,"",'Prezenční listina'!H103)</f>
        <v>B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</row>
    <row r="63" spans="1:84">
      <c r="A63" s="46">
        <f t="shared" si="1"/>
        <v>59</v>
      </c>
      <c r="B63" s="86">
        <f>IF('Prezenční listina'!F68=0,"",'Prezenční listina'!F68)</f>
        <v>64</v>
      </c>
      <c r="C63" s="101" t="str">
        <f>IF('Prezenční listina'!F68=0,"",'Prezenční listina'!B68)</f>
        <v>Ráček-Pelikánová</v>
      </c>
      <c r="D63" s="101" t="str">
        <f>IF('Prezenční listina'!F68=0,"",'Prezenční listina'!C68)</f>
        <v>Dáša</v>
      </c>
      <c r="E63" s="78">
        <f>IF('Prezenční listina'!F68=0,"",'Prezenční listina'!D68)</f>
        <v>1976</v>
      </c>
      <c r="F63" s="78" t="str">
        <f>IF('Prezenční listina'!F68=0,"",'Prezenční listina'!E68)</f>
        <v>Brno</v>
      </c>
      <c r="G63" s="79" t="str">
        <f>IF('Prezenční listina'!F68=0,"",'Prezenční listina'!H68)</f>
        <v>G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</row>
    <row r="64" spans="1:84">
      <c r="A64" s="46">
        <f t="shared" si="1"/>
        <v>60</v>
      </c>
      <c r="B64" s="86">
        <f>IF('Prezenční listina'!F64=0,"",'Prezenční listina'!F64)</f>
        <v>67</v>
      </c>
      <c r="C64" s="101" t="str">
        <f>IF('Prezenční listina'!F64=0,"",'Prezenční listina'!B64)</f>
        <v>Pavelka</v>
      </c>
      <c r="D64" s="101" t="str">
        <f>IF('Prezenční listina'!F64=0,"",'Prezenční listina'!C64)</f>
        <v>Richard</v>
      </c>
      <c r="E64" s="78">
        <f>IF('Prezenční listina'!F64=0,"",'Prezenční listina'!D64)</f>
        <v>1981</v>
      </c>
      <c r="F64" s="78" t="str">
        <f>IF('Prezenční listina'!F64=0,"",'Prezenční listina'!E64)</f>
        <v>Brno</v>
      </c>
      <c r="G64" s="79" t="str">
        <f>IF('Prezenční listina'!F64=0,"",'Prezenční listina'!H64)</f>
        <v>A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</row>
    <row r="65" spans="1:84">
      <c r="A65" s="46">
        <f t="shared" si="1"/>
        <v>61</v>
      </c>
      <c r="B65" s="86">
        <f>IF('Prezenční listina'!F104=0,"",'Prezenční listina'!F104)</f>
        <v>69</v>
      </c>
      <c r="C65" s="101" t="str">
        <f>IF('Prezenční listina'!F104=0,"",'Prezenční listina'!B104)</f>
        <v>Veselý</v>
      </c>
      <c r="D65" s="101" t="str">
        <f>IF('Prezenční listina'!F104=0,"",'Prezenční listina'!C104)</f>
        <v>Prokop</v>
      </c>
      <c r="E65" s="78">
        <f>IF('Prezenční listina'!F104=0,"",'Prezenční listina'!D104)</f>
        <v>1969</v>
      </c>
      <c r="F65" s="78" t="str">
        <f>IF('Prezenční listina'!F104=0,"",'Prezenční listina'!E104)</f>
        <v>Kunštát</v>
      </c>
      <c r="G65" s="79" t="str">
        <f>IF('Prezenční listina'!F104=0,"",'Prezenční listina'!H104)</f>
        <v>B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</row>
    <row r="66" spans="1:84">
      <c r="A66" s="46">
        <f t="shared" si="1"/>
        <v>62</v>
      </c>
      <c r="B66" s="86">
        <f>IF('Prezenční listina'!F5=0,"",'Prezenční listina'!F5)</f>
        <v>70</v>
      </c>
      <c r="C66" s="101" t="str">
        <f>IF('Prezenční listina'!F5=0,"",'Prezenční listina'!B5)</f>
        <v>Barešová</v>
      </c>
      <c r="D66" s="101" t="str">
        <f>IF('Prezenční listina'!F5=0,"",'Prezenční listina'!C5)</f>
        <v>Milada</v>
      </c>
      <c r="E66" s="78">
        <f>IF('Prezenční listina'!F5=0,"",'Prezenční listina'!D5)</f>
        <v>1975</v>
      </c>
      <c r="F66" s="78" t="str">
        <f>IF('Prezenční listina'!F5=0,"",'Prezenční listina'!E5)</f>
        <v>Kunštát</v>
      </c>
      <c r="G66" s="79" t="str">
        <f>IF('Prezenční listina'!F5=0,"",'Prezenční listina'!H5)</f>
        <v>G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</row>
    <row r="67" spans="1:84">
      <c r="A67" s="46">
        <f t="shared" si="1"/>
        <v>63</v>
      </c>
      <c r="B67" s="86">
        <f>IF('Prezenční listina'!F60=0,"",'Prezenční listina'!F60)</f>
        <v>72</v>
      </c>
      <c r="C67" s="101" t="str">
        <f>IF('Prezenční listina'!F60=0,"",'Prezenční listina'!B60)</f>
        <v>Ondráček</v>
      </c>
      <c r="D67" s="101" t="str">
        <f>IF('Prezenční listina'!F60=0,"",'Prezenční listina'!C60)</f>
        <v>Tomáš</v>
      </c>
      <c r="E67" s="78">
        <f>IF('Prezenční listina'!F60=0,"",'Prezenční listina'!D60)</f>
        <v>1977</v>
      </c>
      <c r="F67" s="78" t="str">
        <f>IF('Prezenční listina'!F60=0,"",'Prezenční listina'!E60)</f>
        <v>Sporty.cz Brno</v>
      </c>
      <c r="G67" s="79" t="str">
        <f>IF('Prezenční listina'!F60=0,"",'Prezenční listina'!H60)</f>
        <v>A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</row>
    <row r="68" spans="1:84">
      <c r="A68" s="46">
        <f t="shared" si="1"/>
        <v>64</v>
      </c>
      <c r="B68" s="86">
        <f>IF('Prezenční listina'!F15=0,"",'Prezenční listina'!F15)</f>
        <v>73</v>
      </c>
      <c r="C68" s="101" t="str">
        <f>IF('Prezenční listina'!F15=0,"",'Prezenční listina'!B15)</f>
        <v>Czerný</v>
      </c>
      <c r="D68" s="101" t="str">
        <f>IF('Prezenční listina'!F15=0,"",'Prezenční listina'!C15)</f>
        <v>Pavel</v>
      </c>
      <c r="E68" s="78">
        <f>IF('Prezenční listina'!F15=0,"",'Prezenční listina'!D15)</f>
        <v>1981</v>
      </c>
      <c r="F68" s="78" t="str">
        <f>IF('Prezenční listina'!F15=0,"",'Prezenční listina'!E15)</f>
        <v>Karviná</v>
      </c>
      <c r="G68" s="79" t="str">
        <f>IF('Prezenční listina'!F15=0,"",'Prezenční listina'!H15)</f>
        <v>A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</row>
    <row r="69" spans="1:84">
      <c r="A69" s="46">
        <f t="shared" si="1"/>
        <v>65</v>
      </c>
      <c r="B69" s="86">
        <f>IF('Prezenční listina'!F105=0,"",'Prezenční listina'!F105)</f>
        <v>74</v>
      </c>
      <c r="C69" s="101" t="str">
        <f>IF('Prezenční listina'!F105=0,"",'Prezenční listina'!B105)</f>
        <v>Čuhel</v>
      </c>
      <c r="D69" s="101" t="str">
        <f>IF('Prezenční listina'!F105=0,"",'Prezenční listina'!C105)</f>
        <v>Jiří</v>
      </c>
      <c r="E69" s="78">
        <f>IF('Prezenční listina'!F105=0,"",'Prezenční listina'!D105)</f>
        <v>1958</v>
      </c>
      <c r="F69" s="78" t="str">
        <f>IF('Prezenční listina'!F105=0,"",'Prezenční listina'!E105)</f>
        <v>Křtěnov</v>
      </c>
      <c r="G69" s="79" t="str">
        <f>IF('Prezenční listina'!F105=0,"",'Prezenční listina'!H105)</f>
        <v>C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</row>
    <row r="70" spans="1:84">
      <c r="A70" s="46">
        <f t="shared" si="1"/>
        <v>66</v>
      </c>
      <c r="B70" s="86">
        <f>IF('Prezenční listina'!F75=0,"",'Prezenční listina'!F75)</f>
        <v>75</v>
      </c>
      <c r="C70" s="101" t="str">
        <f>IF('Prezenční listina'!F75=0,"",'Prezenční listina'!B75)</f>
        <v>Svoboda</v>
      </c>
      <c r="D70" s="101" t="str">
        <f>IF('Prezenční listina'!F75=0,"",'Prezenční listina'!C75)</f>
        <v>Petr</v>
      </c>
      <c r="E70" s="78">
        <f>IF('Prezenční listina'!F75=0,"",'Prezenční listina'!D75)</f>
        <v>1968</v>
      </c>
      <c r="F70" s="78" t="str">
        <f>IF('Prezenční listina'!F75=0,"",'Prezenční listina'!E75)</f>
        <v>Moravská Slávia Brno</v>
      </c>
      <c r="G70" s="79" t="str">
        <f>IF('Prezenční listina'!F75=0,"",'Prezenční listina'!H75)</f>
        <v>B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</row>
    <row r="71" spans="1:84">
      <c r="A71" s="46">
        <f t="shared" si="1"/>
        <v>67</v>
      </c>
      <c r="B71" s="86">
        <f>IF('Prezenční listina'!F46=0,"",'Prezenční listina'!F46)</f>
        <v>76</v>
      </c>
      <c r="C71" s="101" t="str">
        <f>IF('Prezenční listina'!F46=0,"",'Prezenční listina'!B46)</f>
        <v>Krejčová</v>
      </c>
      <c r="D71" s="101" t="str">
        <f>IF('Prezenční listina'!F46=0,"",'Prezenční listina'!C46)</f>
        <v>Magda</v>
      </c>
      <c r="E71" s="78">
        <f>IF('Prezenční listina'!F46=0,"",'Prezenční listina'!D46)</f>
        <v>1980</v>
      </c>
      <c r="F71" s="78" t="str">
        <f>IF('Prezenční listina'!F46=0,"",'Prezenční listina'!E46)</f>
        <v>Brno</v>
      </c>
      <c r="G71" s="79" t="str">
        <f>IF('Prezenční listina'!F46=0,"",'Prezenční listina'!H46)</f>
        <v>F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</row>
    <row r="72" spans="1:84">
      <c r="A72" s="46">
        <f t="shared" si="1"/>
        <v>68</v>
      </c>
      <c r="B72" s="86">
        <f>IF('Prezenční listina'!F32=0,"",'Prezenční listina'!F32)</f>
        <v>77</v>
      </c>
      <c r="C72" s="101" t="str">
        <f>IF('Prezenční listina'!F32=0,"",'Prezenční listina'!B32)</f>
        <v>Janek</v>
      </c>
      <c r="D72" s="101" t="str">
        <f>IF('Prezenční listina'!F32=0,"",'Prezenční listina'!C32)</f>
        <v>Petr</v>
      </c>
      <c r="E72" s="78">
        <f>IF('Prezenční listina'!F32=0,"",'Prezenční listina'!D32)</f>
        <v>1969</v>
      </c>
      <c r="F72" s="78" t="str">
        <f>IF('Prezenční listina'!F32=0,"",'Prezenční listina'!E32)</f>
        <v>Brno</v>
      </c>
      <c r="G72" s="79" t="str">
        <f>IF('Prezenční listina'!F32=0,"",'Prezenční listina'!H32)</f>
        <v>B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</row>
    <row r="73" spans="1:84">
      <c r="A73" s="46">
        <f t="shared" si="1"/>
        <v>69</v>
      </c>
      <c r="B73" s="86">
        <f>IF('Prezenční listina'!F38=0,"",'Prezenční listina'!F38)</f>
        <v>79</v>
      </c>
      <c r="C73" s="101" t="str">
        <f>IF('Prezenční listina'!F38=0,"",'Prezenční listina'!B38)</f>
        <v>Kocur</v>
      </c>
      <c r="D73" s="101" t="str">
        <f>IF('Prezenční listina'!F38=0,"",'Prezenční listina'!C38)</f>
        <v>Lukáš</v>
      </c>
      <c r="E73" s="78">
        <f>IF('Prezenční listina'!F38=0,"",'Prezenční listina'!D38)</f>
        <v>1977</v>
      </c>
      <c r="F73" s="78" t="str">
        <f>IF('Prezenční listina'!F38=0,"",'Prezenční listina'!E38)</f>
        <v>Otmarov</v>
      </c>
      <c r="G73" s="79" t="str">
        <f>IF('Prezenční listina'!F38=0,"",'Prezenční listina'!H38)</f>
        <v>A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</row>
    <row r="74" spans="1:84">
      <c r="A74" s="46">
        <f>IF(C74="","",A73+1)</f>
        <v>70</v>
      </c>
      <c r="B74" s="86">
        <f>IF('Prezenční listina'!F71=0,"",'Prezenční listina'!F71)</f>
        <v>80</v>
      </c>
      <c r="C74" s="101" t="str">
        <f>IF('Prezenční listina'!F71=0,"",'Prezenční listina'!B71)</f>
        <v>Řezníček</v>
      </c>
      <c r="D74" s="101" t="str">
        <f>IF('Prezenční listina'!F71=0,"",'Prezenční listina'!C71)</f>
        <v>Roman</v>
      </c>
      <c r="E74" s="78">
        <f>IF('Prezenční listina'!F71=0,"",'Prezenční listina'!D71)</f>
        <v>1977</v>
      </c>
      <c r="F74" s="78" t="str">
        <f>IF('Prezenční listina'!F71=0,"",'Prezenční listina'!E71)</f>
        <v>Žďár nad Sázavou</v>
      </c>
      <c r="G74" s="79" t="str">
        <f>IF('Prezenční listina'!F71=0,"",'Prezenční listina'!H71)</f>
        <v>A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</row>
    <row r="75" spans="1:84">
      <c r="A75" s="46">
        <f t="shared" si="1"/>
        <v>71</v>
      </c>
      <c r="B75" s="86">
        <f>IF('Prezenční listina'!F14=0,"",'Prezenční listina'!F14)</f>
        <v>82</v>
      </c>
      <c r="C75" s="101" t="str">
        <f>IF('Prezenční listina'!F14=0,"",'Prezenční listina'!B14)</f>
        <v>Crhová</v>
      </c>
      <c r="D75" s="101" t="str">
        <f>IF('Prezenční listina'!F14=0,"",'Prezenční listina'!C14)</f>
        <v>Ivana</v>
      </c>
      <c r="E75" s="78">
        <f>IF('Prezenční listina'!F14=0,"",'Prezenční listina'!D14)</f>
        <v>1966</v>
      </c>
      <c r="F75" s="78" t="str">
        <f>IF('Prezenční listina'!F14=0,"",'Prezenční listina'!E14)</f>
        <v>BK Vísky</v>
      </c>
      <c r="G75" s="79" t="str">
        <f>IF('Prezenční listina'!F14=0,"",'Prezenční listina'!H14)</f>
        <v>H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</row>
    <row r="76" spans="1:84">
      <c r="A76" s="46">
        <f t="shared" si="1"/>
        <v>72</v>
      </c>
      <c r="B76" s="86">
        <f>IF('Prezenční listina'!F57=0,"",'Prezenční listina'!F57)</f>
        <v>83</v>
      </c>
      <c r="C76" s="101" t="str">
        <f>IF('Prezenční listina'!F57=0,"",'Prezenční listina'!B57)</f>
        <v>Nosek</v>
      </c>
      <c r="D76" s="101" t="str">
        <f>IF('Prezenční listina'!F57=0,"",'Prezenční listina'!C57)</f>
        <v>Pavel</v>
      </c>
      <c r="E76" s="78">
        <f>IF('Prezenční listina'!F57=0,"",'Prezenční listina'!D57)</f>
        <v>1965</v>
      </c>
      <c r="F76" s="78" t="str">
        <f>IF('Prezenční listina'!F57=0,"",'Prezenční listina'!E57)</f>
        <v>ASK Slavkov u Brna</v>
      </c>
      <c r="G76" s="79" t="str">
        <f>IF('Prezenční listina'!F57=0,"",'Prezenční listina'!H57)</f>
        <v>B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</row>
    <row r="77" spans="1:84">
      <c r="A77" s="46">
        <f t="shared" si="1"/>
        <v>73</v>
      </c>
      <c r="B77" s="86">
        <f>IF('Prezenční listina'!F24=0,"",'Prezenční listina'!F24)</f>
        <v>84</v>
      </c>
      <c r="C77" s="101" t="str">
        <f>IF('Prezenční listina'!F24=0,"",'Prezenční listina'!B24)</f>
        <v>Glier</v>
      </c>
      <c r="D77" s="101" t="str">
        <f>IF('Prezenční listina'!F24=0,"",'Prezenční listina'!C24)</f>
        <v>Michal</v>
      </c>
      <c r="E77" s="78">
        <f>IF('Prezenční listina'!F24=0,"",'Prezenční listina'!D24)</f>
        <v>1982</v>
      </c>
      <c r="F77" s="78" t="str">
        <f>IF('Prezenční listina'!F24=0,"",'Prezenční listina'!E24)</f>
        <v>Moravská Slávia Brno</v>
      </c>
      <c r="G77" s="79" t="str">
        <f>IF('Prezenční listina'!F24=0,"",'Prezenční listina'!H24)</f>
        <v>A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</row>
    <row r="78" spans="1:84">
      <c r="A78" s="46">
        <f t="shared" si="1"/>
        <v>74</v>
      </c>
      <c r="B78" s="86">
        <f>IF('Prezenční listina'!F106=0,"",'Prezenční listina'!F106)</f>
        <v>85</v>
      </c>
      <c r="C78" s="101" t="str">
        <f>IF('Prezenční listina'!F106=0,"",'Prezenční listina'!B106)</f>
        <v>Vojta</v>
      </c>
      <c r="D78" s="101" t="str">
        <f>IF('Prezenční listina'!F106=0,"",'Prezenční listina'!C106)</f>
        <v>Marek</v>
      </c>
      <c r="E78" s="78">
        <f>IF('Prezenční listina'!F106=0,"",'Prezenční listina'!D106)</f>
        <v>1988</v>
      </c>
      <c r="F78" s="78" t="str">
        <f>IF('Prezenční listina'!F106=0,"",'Prezenční listina'!E106)</f>
        <v>TJ Slávia Hradec Králové</v>
      </c>
      <c r="G78" s="79" t="str">
        <f>IF('Prezenční listina'!F106=0,"",'Prezenční listina'!H106)</f>
        <v>A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</row>
    <row r="79" spans="1:84">
      <c r="A79" s="46">
        <f t="shared" si="1"/>
        <v>75</v>
      </c>
      <c r="B79" s="86">
        <f>IF('Prezenční listina'!F107=0,"",'Prezenční listina'!F107)</f>
        <v>86</v>
      </c>
      <c r="C79" s="101" t="str">
        <f>IF('Prezenční listina'!F107=0,"",'Prezenční listina'!B107)</f>
        <v>Navrátil</v>
      </c>
      <c r="D79" s="101" t="str">
        <f>IF('Prezenční listina'!F107=0,"",'Prezenční listina'!C107)</f>
        <v>Marek</v>
      </c>
      <c r="E79" s="78">
        <f>IF('Prezenční listina'!F107=0,"",'Prezenční listina'!D107)</f>
        <v>1990</v>
      </c>
      <c r="F79" s="78" t="str">
        <f>IF('Prezenční listina'!F107=0,"",'Prezenční listina'!E107)</f>
        <v>Rožná</v>
      </c>
      <c r="G79" s="79" t="str">
        <f>IF('Prezenční listina'!F107=0,"",'Prezenční listina'!H107)</f>
        <v>A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</row>
    <row r="80" spans="1:84">
      <c r="A80" s="46">
        <f t="shared" si="1"/>
        <v>76</v>
      </c>
      <c r="B80" s="86">
        <f>IF('Prezenční listina'!F108=0,"",'Prezenční listina'!F108)</f>
        <v>87</v>
      </c>
      <c r="C80" s="101" t="str">
        <f>IF('Prezenční listina'!F108=0,"",'Prezenční listina'!B108)</f>
        <v>Centko</v>
      </c>
      <c r="D80" s="101" t="str">
        <f>IF('Prezenční listina'!F108=0,"",'Prezenční listina'!C108)</f>
        <v>Pavol</v>
      </c>
      <c r="E80" s="78">
        <f>IF('Prezenční listina'!F108=0,"",'Prezenční listina'!D108)</f>
        <v>1980</v>
      </c>
      <c r="F80" s="78" t="str">
        <f>IF('Prezenční listina'!F108=0,"",'Prezenční listina'!E108)</f>
        <v>HO Vír</v>
      </c>
      <c r="G80" s="79" t="str">
        <f>IF('Prezenční listina'!F108=0,"",'Prezenční listina'!H108)</f>
        <v>A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</row>
    <row r="81" spans="1:84">
      <c r="A81" s="46">
        <f t="shared" si="1"/>
        <v>77</v>
      </c>
      <c r="B81" s="86">
        <f>IF('Prezenční listina'!F109=0,"",'Prezenční listina'!F109)</f>
        <v>89</v>
      </c>
      <c r="C81" s="101" t="str">
        <f>IF('Prezenční listina'!F109=0,"",'Prezenční listina'!B109)</f>
        <v>Příhoda</v>
      </c>
      <c r="D81" s="101" t="str">
        <f>IF('Prezenční listina'!F109=0,"",'Prezenční listina'!C109)</f>
        <v>Jan</v>
      </c>
      <c r="E81" s="78">
        <f>IF('Prezenční listina'!F109=0,"",'Prezenční listina'!D109)</f>
        <v>1983</v>
      </c>
      <c r="F81" s="78" t="str">
        <f>IF('Prezenční listina'!F109=0,"",'Prezenční listina'!E109)</f>
        <v>Ždánice</v>
      </c>
      <c r="G81" s="79" t="str">
        <f>IF('Prezenční listina'!F109=0,"",'Prezenční listina'!H109)</f>
        <v>A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</row>
    <row r="82" spans="1:84">
      <c r="A82" s="46">
        <f t="shared" si="1"/>
        <v>78</v>
      </c>
      <c r="B82" s="86">
        <f>IF('Prezenční listina'!F84=0,"",'Prezenční listina'!F84)</f>
        <v>90</v>
      </c>
      <c r="C82" s="101" t="str">
        <f>IF('Prezenční listina'!F84=0,"",'Prezenční listina'!B84)</f>
        <v>Navrátilová</v>
      </c>
      <c r="D82" s="101" t="str">
        <f>IF('Prezenční listina'!F84=0,"",'Prezenční listina'!C84)</f>
        <v>Vlasta</v>
      </c>
      <c r="E82" s="78">
        <f>IF('Prezenční listina'!F84=0,"",'Prezenční listina'!D84)</f>
        <v>1983</v>
      </c>
      <c r="F82" s="78" t="str">
        <f>IF('Prezenční listina'!F84=0,"",'Prezenční listina'!E84)</f>
        <v>Vír</v>
      </c>
      <c r="G82" s="79" t="str">
        <f>IF('Prezenční listina'!F84=0,"",'Prezenční listina'!H84)</f>
        <v>F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</row>
    <row r="83" spans="1:84">
      <c r="A83" s="46">
        <f t="shared" si="1"/>
        <v>79</v>
      </c>
      <c r="B83" s="86">
        <f>IF('Prezenční listina'!F110=0,"",'Prezenční listina'!F110)</f>
        <v>91</v>
      </c>
      <c r="C83" s="101" t="str">
        <f>IF('Prezenční listina'!F110=0,"",'Prezenční listina'!B110)</f>
        <v>Břížďalová</v>
      </c>
      <c r="D83" s="101" t="str">
        <f>IF('Prezenční listina'!F110=0,"",'Prezenční listina'!C110)</f>
        <v>Jana</v>
      </c>
      <c r="E83" s="78">
        <f>IF('Prezenční listina'!F110=0,"",'Prezenční listina'!D110)</f>
        <v>1978</v>
      </c>
      <c r="F83" s="78" t="str">
        <f>IF('Prezenční listina'!F110=0,"",'Prezenční listina'!E110)</f>
        <v>Brno</v>
      </c>
      <c r="G83" s="79" t="str">
        <f>IF('Prezenční listina'!F110=0,"",'Prezenční listina'!H110)</f>
        <v>G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</row>
    <row r="84" spans="1:84">
      <c r="A84" s="46">
        <f t="shared" si="1"/>
        <v>80</v>
      </c>
      <c r="B84" s="86">
        <f>IF('Prezenční listina'!F42=0,"",'Prezenční listina'!F42)</f>
        <v>92</v>
      </c>
      <c r="C84" s="101" t="str">
        <f>IF('Prezenční listina'!F42=0,"",'Prezenční listina'!B42)</f>
        <v>Koutský</v>
      </c>
      <c r="D84" s="101" t="str">
        <f>IF('Prezenční listina'!F42=0,"",'Prezenční listina'!C42)</f>
        <v>Tomáš</v>
      </c>
      <c r="E84" s="78">
        <f>IF('Prezenční listina'!F42=0,"",'Prezenční listina'!D42)</f>
        <v>1987</v>
      </c>
      <c r="F84" s="78" t="str">
        <f>IF('Prezenční listina'!F42=0,"",'Prezenční listina'!E42)</f>
        <v>HO Vír</v>
      </c>
      <c r="G84" s="79" t="str">
        <f>IF('Prezenční listina'!F42=0,"",'Prezenční listina'!H42)</f>
        <v>A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</row>
    <row r="85" spans="1:84">
      <c r="A85" s="46">
        <f t="shared" si="1"/>
        <v>81</v>
      </c>
      <c r="B85" s="86">
        <f>IF('Prezenční listina'!F22=0,"",'Prezenční listina'!F22)</f>
        <v>93</v>
      </c>
      <c r="C85" s="101" t="str">
        <f>IF('Prezenční listina'!F22=0,"",'Prezenční listina'!B22)</f>
        <v>Filip</v>
      </c>
      <c r="D85" s="101" t="str">
        <f>IF('Prezenční listina'!F22=0,"",'Prezenční listina'!C22)</f>
        <v>Rostislav</v>
      </c>
      <c r="E85" s="78">
        <f>IF('Prezenční listina'!F22=0,"",'Prezenční listina'!D22)</f>
        <v>1986</v>
      </c>
      <c r="F85" s="78" t="str">
        <f>IF('Prezenční listina'!F22=0,"",'Prezenční listina'!E22)</f>
        <v>HO Vír</v>
      </c>
      <c r="G85" s="79" t="str">
        <f>IF('Prezenční listina'!F22=0,"",'Prezenční listina'!H22)</f>
        <v>A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</row>
    <row r="86" spans="1:84">
      <c r="A86" s="46">
        <f t="shared" si="1"/>
        <v>82</v>
      </c>
      <c r="B86" s="86">
        <f>IF('Prezenční listina'!F111=0,"",'Prezenční listina'!F111)</f>
        <v>94</v>
      </c>
      <c r="C86" s="101" t="str">
        <f>IF('Prezenční listina'!F111=0,"",'Prezenční listina'!B111)</f>
        <v>Kubík</v>
      </c>
      <c r="D86" s="101" t="str">
        <f>IF('Prezenční listina'!F111=0,"",'Prezenční listina'!C111)</f>
        <v>Oldřich</v>
      </c>
      <c r="E86" s="78">
        <f>IF('Prezenční listina'!F111=0,"",'Prezenční listina'!D111)</f>
        <v>1981</v>
      </c>
      <c r="F86" s="78" t="str">
        <f>IF('Prezenční listina'!F111=0,"",'Prezenční listina'!E111)</f>
        <v>HO Vír</v>
      </c>
      <c r="G86" s="81" t="str">
        <f>IF('Prezenční listina'!F111=0,"",'Prezenční listina'!H111)</f>
        <v>A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</row>
    <row r="87" spans="1:84">
      <c r="A87" s="46">
        <f t="shared" si="1"/>
        <v>83</v>
      </c>
      <c r="B87" s="86">
        <f>IF('Prezenční listina'!F112=0,"",'Prezenční listina'!F112)</f>
        <v>95</v>
      </c>
      <c r="C87" s="101" t="str">
        <f>IF('Prezenční listina'!F112=0,"",'Prezenční listina'!B112)</f>
        <v>Tyleček</v>
      </c>
      <c r="D87" s="101" t="str">
        <f>IF('Prezenční listina'!F112=0,"",'Prezenční listina'!C112)</f>
        <v>Pavel</v>
      </c>
      <c r="E87" s="78">
        <f>IF('Prezenční listina'!F112=0,"",'Prezenční listina'!D112)</f>
        <v>1973</v>
      </c>
      <c r="F87" s="78" t="str">
        <f>IF('Prezenční listina'!F112=0,"",'Prezenční listina'!E112)</f>
        <v>Brno</v>
      </c>
      <c r="G87" s="81" t="str">
        <f>IF('Prezenční listina'!F112=0,"",'Prezenční listina'!H112)</f>
        <v>B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</row>
    <row r="88" spans="1:84">
      <c r="A88" s="46">
        <f t="shared" si="1"/>
        <v>84</v>
      </c>
      <c r="B88" s="86">
        <f>IF('Prezenční listina'!F27=0,"",'Prezenční listina'!F27)</f>
        <v>96</v>
      </c>
      <c r="C88" s="101" t="str">
        <f>IF('Prezenční listina'!F27=0,"",'Prezenční listina'!B27)</f>
        <v>Hrdina</v>
      </c>
      <c r="D88" s="101" t="str">
        <f>IF('Prezenční listina'!F27=0,"",'Prezenční listina'!C27)</f>
        <v>Tomáš</v>
      </c>
      <c r="E88" s="78">
        <f>IF('Prezenční listina'!F27=0,"",'Prezenční listina'!D27)</f>
        <v>1979</v>
      </c>
      <c r="F88" s="78" t="str">
        <f>IF('Prezenční listina'!F27=0,"",'Prezenční listina'!E27)</f>
        <v xml:space="preserve">TRIEXPERT Brno </v>
      </c>
      <c r="G88" s="79" t="str">
        <f>IF('Prezenční listina'!F27=0,"",'Prezenční listina'!H27)</f>
        <v>A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</row>
    <row r="89" spans="1:84">
      <c r="A89" s="46">
        <f t="shared" si="1"/>
        <v>85</v>
      </c>
      <c r="B89" s="86">
        <f>IF('Prezenční listina'!F36=0,"",'Prezenční listina'!F36)</f>
        <v>97</v>
      </c>
      <c r="C89" s="101" t="str">
        <f>IF('Prezenční listina'!F36=0,"",'Prezenční listina'!B36)</f>
        <v>Kalichová</v>
      </c>
      <c r="D89" s="101" t="str">
        <f>IF('Prezenční listina'!F36=0,"",'Prezenční listina'!C36)</f>
        <v>Lucie</v>
      </c>
      <c r="E89" s="78">
        <f>IF('Prezenční listina'!F36=0,"",'Prezenční listina'!D36)</f>
        <v>1989</v>
      </c>
      <c r="F89" s="78" t="str">
        <f>IF('Prezenční listina'!F36=0,"",'Prezenční listina'!E36)</f>
        <v>Odranec</v>
      </c>
      <c r="G89" s="79" t="str">
        <f>IF('Prezenční listina'!F36=0,"",'Prezenční listina'!H36)</f>
        <v>F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</row>
    <row r="90" spans="1:84">
      <c r="A90" s="46">
        <f t="shared" si="1"/>
        <v>86</v>
      </c>
      <c r="B90" s="86">
        <f>IF('Prezenční listina'!F34=0,"",'Prezenční listina'!F34)</f>
        <v>98</v>
      </c>
      <c r="C90" s="101" t="str">
        <f>IF('Prezenční listina'!F34=0,"",'Prezenční listina'!B34)</f>
        <v>Kalich</v>
      </c>
      <c r="D90" s="101" t="str">
        <f>IF('Prezenční listina'!F34=0,"",'Prezenční listina'!C34)</f>
        <v>Radim</v>
      </c>
      <c r="E90" s="78">
        <f>IF('Prezenční listina'!F34=0,"",'Prezenční listina'!D34)</f>
        <v>1985</v>
      </c>
      <c r="F90" s="78" t="str">
        <f>IF('Prezenční listina'!F34=0,"",'Prezenční listina'!E34)</f>
        <v>Heliasport Odranec</v>
      </c>
      <c r="G90" s="79" t="str">
        <f>IF('Prezenční listina'!F34=0,"",'Prezenční listina'!H34)</f>
        <v>A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</row>
    <row r="91" spans="1:84">
      <c r="A91" s="46">
        <f t="shared" ref="A91:A141" si="2">IF(C91="","",A90+1)</f>
        <v>87</v>
      </c>
      <c r="B91" s="86">
        <f>IF('Prezenční listina'!F41=0,"",'Prezenční listina'!F41)</f>
        <v>99</v>
      </c>
      <c r="C91" s="101" t="str">
        <f>IF('Prezenční listina'!F41=0,"",'Prezenční listina'!B41)</f>
        <v>Konečný</v>
      </c>
      <c r="D91" s="101" t="str">
        <f>IF('Prezenční listina'!F41=0,"",'Prezenční listina'!C41)</f>
        <v>Jaroslav</v>
      </c>
      <c r="E91" s="78">
        <f>IF('Prezenční listina'!F41=0,"",'Prezenční listina'!D41)</f>
        <v>1969</v>
      </c>
      <c r="F91" s="78" t="str">
        <f>IF('Prezenční listina'!F41=0,"",'Prezenční listina'!E41)</f>
        <v>Popůvky</v>
      </c>
      <c r="G91" s="79" t="str">
        <f>IF('Prezenční listina'!F41=0,"",'Prezenční listina'!H41)</f>
        <v>B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</row>
    <row r="92" spans="1:84">
      <c r="A92" s="46">
        <f t="shared" si="2"/>
        <v>88</v>
      </c>
      <c r="B92" s="86">
        <f>IF('Prezenční listina'!F35=0,"",'Prezenční listina'!F35)</f>
        <v>100</v>
      </c>
      <c r="C92" s="101" t="str">
        <f>IF('Prezenční listina'!F35=0,"",'Prezenční listina'!B35)</f>
        <v>Kalich</v>
      </c>
      <c r="D92" s="101" t="str">
        <f>IF('Prezenční listina'!F35=0,"",'Prezenční listina'!C35)</f>
        <v>Dalibor</v>
      </c>
      <c r="E92" s="78">
        <f>IF('Prezenční listina'!F35=0,"",'Prezenční listina'!D35)</f>
        <v>1961</v>
      </c>
      <c r="F92" s="78" t="str">
        <f>IF('Prezenční listina'!F35=0,"",'Prezenční listina'!E35)</f>
        <v>Odranec</v>
      </c>
      <c r="G92" s="79" t="str">
        <f>IF('Prezenční listina'!F35=0,"",'Prezenční listina'!H35)</f>
        <v>C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</row>
    <row r="93" spans="1:84">
      <c r="A93" s="46">
        <f t="shared" si="2"/>
        <v>89</v>
      </c>
      <c r="B93" s="86">
        <f>IF('Prezenční listina'!F113=0,"",'Prezenční listina'!F113)</f>
        <v>101</v>
      </c>
      <c r="C93" s="101" t="str">
        <f>IF('Prezenční listina'!F113=0,"",'Prezenční listina'!B113)</f>
        <v>Chudoba</v>
      </c>
      <c r="D93" s="101" t="str">
        <f>IF('Prezenční listina'!F113=0,"",'Prezenční listina'!C113)</f>
        <v>Pavel</v>
      </c>
      <c r="E93" s="78">
        <f>IF('Prezenční listina'!F113=0,"",'Prezenční listina'!D113)</f>
        <v>1991</v>
      </c>
      <c r="F93" s="78" t="str">
        <f>IF('Prezenční listina'!F113=0,"",'Prezenční listina'!E113)</f>
        <v>RMP TEAM Odranec</v>
      </c>
      <c r="G93" s="81" t="str">
        <f>IF('Prezenční listina'!F113=0,"",'Prezenční listina'!H113)</f>
        <v>A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</row>
    <row r="94" spans="1:84">
      <c r="A94" s="46">
        <f t="shared" si="2"/>
        <v>90</v>
      </c>
      <c r="B94" s="86">
        <f>IF('Prezenční listina'!F61=0,"",'Prezenční listina'!F61)</f>
        <v>102</v>
      </c>
      <c r="C94" s="101" t="str">
        <f>IF('Prezenční listina'!F61=0,"",'Prezenční listina'!B61)</f>
        <v>Orálek</v>
      </c>
      <c r="D94" s="101" t="str">
        <f>IF('Prezenční listina'!F61=0,"",'Prezenční listina'!C61)</f>
        <v>Daniel</v>
      </c>
      <c r="E94" s="78">
        <f>IF('Prezenční listina'!F61=0,"",'Prezenční listina'!D61)</f>
        <v>1970</v>
      </c>
      <c r="F94" s="78" t="str">
        <f>IF('Prezenční listina'!F61=0,"",'Prezenční listina'!E61)</f>
        <v>Moravská Slávia Brno</v>
      </c>
      <c r="G94" s="79" t="str">
        <f>IF('Prezenční listina'!F61=0,"",'Prezenční listina'!H61)</f>
        <v>B</v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</row>
    <row r="95" spans="1:84">
      <c r="A95" s="46">
        <f t="shared" si="2"/>
        <v>91</v>
      </c>
      <c r="B95" s="86">
        <f>IF('Prezenční listina'!F12=0,"",'Prezenční listina'!F12)</f>
        <v>103</v>
      </c>
      <c r="C95" s="101" t="str">
        <f>IF('Prezenční listina'!F12=0,"",'Prezenční listina'!B12)</f>
        <v>Brabenec</v>
      </c>
      <c r="D95" s="101" t="str">
        <f>IF('Prezenční listina'!F12=0,"",'Prezenční listina'!C12)</f>
        <v>Miroslav</v>
      </c>
      <c r="E95" s="78">
        <f>IF('Prezenční listina'!F12=0,"",'Prezenční listina'!D12)</f>
        <v>1959</v>
      </c>
      <c r="F95" s="78" t="str">
        <f>IF('Prezenční listina'!F12=0,"",'Prezenční listina'!E12)</f>
        <v>Žďár nad Sázavou</v>
      </c>
      <c r="G95" s="79" t="str">
        <f>IF('Prezenční listina'!F12=0,"",'Prezenční listina'!H12)</f>
        <v>C</v>
      </c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</row>
    <row r="96" spans="1:84">
      <c r="A96" s="46">
        <f t="shared" si="2"/>
        <v>92</v>
      </c>
      <c r="B96" s="86">
        <f>IF('Prezenční listina'!F13=0,"",'Prezenční listina'!F13)</f>
        <v>104</v>
      </c>
      <c r="C96" s="101" t="str">
        <f>IF('Prezenční listina'!F13=0,"",'Prezenční listina'!B13)</f>
        <v>Brabenec</v>
      </c>
      <c r="D96" s="101" t="str">
        <f>IF('Prezenční listina'!F13=0,"",'Prezenční listina'!C13)</f>
        <v>Aleš</v>
      </c>
      <c r="E96" s="78">
        <f>IF('Prezenční listina'!F13=0,"",'Prezenční listina'!D13)</f>
        <v>1987</v>
      </c>
      <c r="F96" s="78" t="str">
        <f>IF('Prezenční listina'!F13=0,"",'Prezenční listina'!E13)</f>
        <v>Žďár nad Sázavou</v>
      </c>
      <c r="G96" s="79" t="str">
        <f>IF('Prezenční listina'!F13=0,"",'Prezenční listina'!H13)</f>
        <v>A</v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</row>
    <row r="97" spans="1:84">
      <c r="A97" s="46">
        <f t="shared" si="2"/>
        <v>93</v>
      </c>
      <c r="B97" s="86">
        <f>IF('Prezenční listina'!F66=0,"",'Prezenční listina'!F66)</f>
        <v>105</v>
      </c>
      <c r="C97" s="101" t="str">
        <f>IF('Prezenční listina'!F66=0,"",'Prezenční listina'!B66)</f>
        <v>Pokorný</v>
      </c>
      <c r="D97" s="101" t="str">
        <f>IF('Prezenční listina'!F66=0,"",'Prezenční listina'!C66)</f>
        <v>Václav</v>
      </c>
      <c r="E97" s="78">
        <f>IF('Prezenční listina'!F66=0,"",'Prezenční listina'!D66)</f>
        <v>1978</v>
      </c>
      <c r="F97" s="78" t="str">
        <f>IF('Prezenční listina'!F66=0,"",'Prezenční listina'!E66)</f>
        <v>Brno</v>
      </c>
      <c r="G97" s="79" t="str">
        <f>IF('Prezenční listina'!F66=0,"",'Prezenční listina'!H66)</f>
        <v>A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</row>
    <row r="98" spans="1:84">
      <c r="A98" s="46">
        <f t="shared" si="2"/>
        <v>94</v>
      </c>
      <c r="B98" s="86">
        <f>IF('Prezenční listina'!F23=0,"",'Prezenční listina'!F23)</f>
        <v>106</v>
      </c>
      <c r="C98" s="101" t="str">
        <f>IF('Prezenční listina'!F23=0,"",'Prezenční listina'!B23)</f>
        <v>Fučík</v>
      </c>
      <c r="D98" s="101" t="str">
        <f>IF('Prezenční listina'!F23=0,"",'Prezenční listina'!C23)</f>
        <v>Jaroslav</v>
      </c>
      <c r="E98" s="78">
        <f>IF('Prezenční listina'!F23=0,"",'Prezenční listina'!D23)</f>
        <v>1974</v>
      </c>
      <c r="F98" s="78" t="str">
        <f>IF('Prezenční listina'!F23=0,"",'Prezenční listina'!E23)</f>
        <v>Prosetín</v>
      </c>
      <c r="G98" s="79" t="str">
        <f>IF('Prezenční listina'!F23=0,"",'Prezenční listina'!H23)</f>
        <v>B</v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</row>
    <row r="99" spans="1:84">
      <c r="A99" s="46">
        <f t="shared" si="2"/>
        <v>95</v>
      </c>
      <c r="B99" s="86">
        <f>IF('Prezenční listina'!F45=0,"",'Prezenční listina'!F45)</f>
        <v>107</v>
      </c>
      <c r="C99" s="101" t="str">
        <f>IF('Prezenční listina'!F45=0,"",'Prezenční listina'!B45)</f>
        <v>Kratochvíl</v>
      </c>
      <c r="D99" s="101" t="str">
        <f>IF('Prezenční listina'!F45=0,"",'Prezenční listina'!C45)</f>
        <v>Jaroslav</v>
      </c>
      <c r="E99" s="78">
        <f>IF('Prezenční listina'!F45=0,"",'Prezenční listina'!D45)</f>
        <v>1977</v>
      </c>
      <c r="F99" s="78" t="str">
        <f>IF('Prezenční listina'!F45=0,"",'Prezenční listina'!E45)</f>
        <v>SDH Hluboké</v>
      </c>
      <c r="G99" s="79" t="str">
        <f>IF('Prezenční listina'!F45=0,"",'Prezenční listina'!H45)</f>
        <v>A</v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</row>
    <row r="100" spans="1:84">
      <c r="A100" s="46">
        <f t="shared" si="2"/>
        <v>96</v>
      </c>
      <c r="B100" s="86">
        <f>IF('Prezenční listina'!F40=0,"",'Prezenční listina'!F40)</f>
        <v>108</v>
      </c>
      <c r="C100" s="101" t="str">
        <f>IF('Prezenční listina'!F40=0,"",'Prezenční listina'!B40)</f>
        <v>Konečný</v>
      </c>
      <c r="D100" s="101" t="str">
        <f>IF('Prezenční listina'!F40=0,"",'Prezenční listina'!C40)</f>
        <v>Libor</v>
      </c>
      <c r="E100" s="78">
        <f>IF('Prezenční listina'!F40=0,"",'Prezenční listina'!D40)</f>
        <v>1971</v>
      </c>
      <c r="F100" s="78" t="str">
        <f>IF('Prezenční listina'!F40=0,"",'Prezenční listina'!E40)</f>
        <v>Kuřim</v>
      </c>
      <c r="G100" s="79" t="str">
        <f>IF('Prezenční listina'!F40=0,"",'Prezenční listina'!H40)</f>
        <v>B</v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</row>
    <row r="101" spans="1:84">
      <c r="A101" s="46">
        <f t="shared" si="2"/>
        <v>97</v>
      </c>
      <c r="B101" s="86">
        <f>IF('Prezenční listina'!F33=0,"",'Prezenční listina'!F33)</f>
        <v>109</v>
      </c>
      <c r="C101" s="101" t="str">
        <f>IF('Prezenční listina'!F33=0,"",'Prezenční listina'!B33)</f>
        <v>Jaskulka</v>
      </c>
      <c r="D101" s="101" t="str">
        <f>IF('Prezenční listina'!F33=0,"",'Prezenční listina'!C33)</f>
        <v>Martin</v>
      </c>
      <c r="E101" s="78">
        <f>IF('Prezenční listina'!F33=0,"",'Prezenční listina'!D33)</f>
        <v>1968</v>
      </c>
      <c r="F101" s="78" t="str">
        <f>IF('Prezenční listina'!F33=0,"",'Prezenční listina'!E33)</f>
        <v>Kuřim</v>
      </c>
      <c r="G101" s="79" t="str">
        <f>IF('Prezenční listina'!F33=0,"",'Prezenční listina'!H33)</f>
        <v>B</v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</row>
    <row r="102" spans="1:84">
      <c r="A102" s="46">
        <f t="shared" si="2"/>
        <v>98</v>
      </c>
      <c r="B102" s="86">
        <f>IF('Prezenční listina'!F59=0,"",'Prezenční listina'!F59)</f>
        <v>110</v>
      </c>
      <c r="C102" s="101" t="str">
        <f>IF('Prezenční listina'!F59=0,"",'Prezenční listina'!B59)</f>
        <v>Novotný</v>
      </c>
      <c r="D102" s="101" t="str">
        <f>IF('Prezenční listina'!F59=0,"",'Prezenční listina'!C59)</f>
        <v>Petr</v>
      </c>
      <c r="E102" s="78">
        <f>IF('Prezenční listina'!F59=0,"",'Prezenční listina'!D59)</f>
        <v>1965</v>
      </c>
      <c r="F102" s="78" t="str">
        <f>IF('Prezenční listina'!F59=0,"",'Prezenční listina'!E59)</f>
        <v>Kuřim</v>
      </c>
      <c r="G102" s="79" t="str">
        <f>IF('Prezenční listina'!F59=0,"",'Prezenční listina'!H59)</f>
        <v>B</v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</row>
    <row r="103" spans="1:84">
      <c r="A103" s="46">
        <f t="shared" si="2"/>
        <v>99</v>
      </c>
      <c r="B103" s="86">
        <f>IF('Prezenční listina'!F72=0,"",'Prezenční listina'!F72)</f>
        <v>111</v>
      </c>
      <c r="C103" s="101" t="str">
        <f>IF('Prezenční listina'!F72=0,"",'Prezenční listina'!B72)</f>
        <v>Sedláček</v>
      </c>
      <c r="D103" s="101" t="str">
        <f>IF('Prezenční listina'!F72=0,"",'Prezenční listina'!C72)</f>
        <v>Svatopluk</v>
      </c>
      <c r="E103" s="78">
        <f>IF('Prezenční listina'!F72=0,"",'Prezenční listina'!D72)</f>
        <v>1957</v>
      </c>
      <c r="F103" s="78" t="str">
        <f>IF('Prezenční listina'!F72=0,"",'Prezenční listina'!E72)</f>
        <v>Moravská Slávia Brno</v>
      </c>
      <c r="G103" s="79" t="str">
        <f>IF('Prezenční listina'!F72=0,"",'Prezenční listina'!H72)</f>
        <v>C</v>
      </c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</row>
    <row r="104" spans="1:84">
      <c r="A104" s="46" t="str">
        <f t="shared" si="2"/>
        <v/>
      </c>
      <c r="B104" s="86" t="str">
        <f>IF('Prezenční listina'!F63=0,"",'Prezenční listina'!F63)</f>
        <v/>
      </c>
      <c r="C104" s="101" t="str">
        <f>IF('Prezenční listina'!F63=0,"",'Prezenční listina'!B63)</f>
        <v/>
      </c>
      <c r="D104" s="101" t="str">
        <f>IF('Prezenční listina'!F63=0,"",'Prezenční listina'!C63)</f>
        <v/>
      </c>
      <c r="E104" s="78" t="str">
        <f>IF('Prezenční listina'!F63=0,"",'Prezenční listina'!D63)</f>
        <v/>
      </c>
      <c r="F104" s="78" t="str">
        <f>IF('Prezenční listina'!F63=0,"",'Prezenční listina'!E63)</f>
        <v/>
      </c>
      <c r="G104" s="79" t="str">
        <f>IF('Prezenční listina'!F63=0,"",'Prezenční listina'!H63)</f>
        <v/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</row>
    <row r="105" spans="1:84">
      <c r="A105" s="46" t="str">
        <f t="shared" si="2"/>
        <v/>
      </c>
      <c r="B105" s="86" t="str">
        <f>IF('Prezenční listina'!F51=0,"",'Prezenční listina'!F51)</f>
        <v/>
      </c>
      <c r="C105" s="101" t="str">
        <f>IF('Prezenční listina'!F51=0,"",'Prezenční listina'!B51)</f>
        <v/>
      </c>
      <c r="D105" s="101" t="str">
        <f>IF('Prezenční listina'!F51=0,"",'Prezenční listina'!C51)</f>
        <v/>
      </c>
      <c r="E105" s="78" t="str">
        <f>IF('Prezenční listina'!F51=0,"",'Prezenční listina'!D51)</f>
        <v/>
      </c>
      <c r="F105" s="78" t="str">
        <f>IF('Prezenční listina'!F51=0,"",'Prezenční listina'!E51)</f>
        <v/>
      </c>
      <c r="G105" s="79" t="str">
        <f>IF('Prezenční listina'!F51=0,"",'Prezenční listina'!H51)</f>
        <v/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</row>
    <row r="106" spans="1:84">
      <c r="A106" s="46" t="str">
        <f t="shared" si="2"/>
        <v/>
      </c>
      <c r="B106" s="86" t="str">
        <f>IF('Prezenční listina'!F21=0,"",'Prezenční listina'!F21)</f>
        <v/>
      </c>
      <c r="C106" s="101" t="str">
        <f>IF('Prezenční listina'!F21=0,"",'Prezenční listina'!B21)</f>
        <v/>
      </c>
      <c r="D106" s="101" t="str">
        <f>IF('Prezenční listina'!F21=0,"",'Prezenční listina'!C21)</f>
        <v/>
      </c>
      <c r="E106" s="78" t="str">
        <f>IF('Prezenční listina'!F21=0,"",'Prezenční listina'!D21)</f>
        <v/>
      </c>
      <c r="F106" s="78" t="str">
        <f>IF('Prezenční listina'!F21=0,"",'Prezenční listina'!E21)</f>
        <v/>
      </c>
      <c r="G106" s="79" t="str">
        <f>IF('Prezenční listina'!F21=0,"",'Prezenční listina'!H21)</f>
        <v/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</row>
    <row r="107" spans="1:84">
      <c r="A107" s="46" t="str">
        <f t="shared" si="2"/>
        <v/>
      </c>
      <c r="B107" s="86" t="str">
        <f>IF('Prezenční listina'!F62=0,"",'Prezenční listina'!F62)</f>
        <v/>
      </c>
      <c r="C107" s="101" t="str">
        <f>IF('Prezenční listina'!F62=0,"",'Prezenční listina'!B62)</f>
        <v/>
      </c>
      <c r="D107" s="101" t="str">
        <f>IF('Prezenční listina'!F62=0,"",'Prezenční listina'!C62)</f>
        <v/>
      </c>
      <c r="E107" s="78" t="str">
        <f>IF('Prezenční listina'!F62=0,"",'Prezenční listina'!D62)</f>
        <v/>
      </c>
      <c r="F107" s="78" t="str">
        <f>IF('Prezenční listina'!F62=0,"",'Prezenční listina'!E62)</f>
        <v/>
      </c>
      <c r="G107" s="79" t="str">
        <f>IF('Prezenční listina'!F62=0,"",'Prezenční listina'!H62)</f>
        <v/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</row>
    <row r="108" spans="1:84">
      <c r="A108" s="46" t="str">
        <f t="shared" si="2"/>
        <v/>
      </c>
      <c r="B108" s="86" t="str">
        <f>IF('Prezenční listina'!F55=0,"",'Prezenční listina'!F55)</f>
        <v/>
      </c>
      <c r="C108" s="101" t="str">
        <f>IF('Prezenční listina'!F55=0,"",'Prezenční listina'!B55)</f>
        <v/>
      </c>
      <c r="D108" s="101" t="str">
        <f>IF('Prezenční listina'!F55=0,"",'Prezenční listina'!C55)</f>
        <v/>
      </c>
      <c r="E108" s="78" t="str">
        <f>IF('Prezenční listina'!F55=0,"",'Prezenční listina'!D55)</f>
        <v/>
      </c>
      <c r="F108" s="78" t="str">
        <f>IF('Prezenční listina'!F55=0,"",'Prezenční listina'!E55)</f>
        <v/>
      </c>
      <c r="G108" s="79" t="str">
        <f>IF('Prezenční listina'!F55=0,"",'Prezenční listina'!H55)</f>
        <v/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</row>
    <row r="109" spans="1:84">
      <c r="A109" s="46" t="str">
        <f t="shared" si="2"/>
        <v/>
      </c>
      <c r="B109" s="86" t="str">
        <f>IF('Prezenční listina'!F8=0,"",'Prezenční listina'!F8)</f>
        <v/>
      </c>
      <c r="C109" s="101" t="str">
        <f>IF('Prezenční listina'!F8=0,"",'Prezenční listina'!B8)</f>
        <v/>
      </c>
      <c r="D109" s="101" t="str">
        <f>IF('Prezenční listina'!F8=0,"",'Prezenční listina'!C8)</f>
        <v/>
      </c>
      <c r="E109" s="78" t="str">
        <f>IF('Prezenční listina'!F8=0,"",'Prezenční listina'!D8)</f>
        <v/>
      </c>
      <c r="F109" s="78" t="str">
        <f>IF('Prezenční listina'!F8=0,"",'Prezenční listina'!E8)</f>
        <v/>
      </c>
      <c r="G109" s="79" t="str">
        <f>IF('Prezenční listina'!F8=0,"",'Prezenční listina'!H8)</f>
        <v/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</row>
    <row r="110" spans="1:84">
      <c r="A110" s="46" t="str">
        <f t="shared" si="2"/>
        <v/>
      </c>
      <c r="B110" s="86" t="str">
        <f>IF('Prezenční listina'!F4=0,"",'Prezenční listina'!F4)</f>
        <v/>
      </c>
      <c r="C110" s="101" t="str">
        <f>IF('Prezenční listina'!F4=0,"",'Prezenční listina'!B4)</f>
        <v/>
      </c>
      <c r="D110" s="101" t="str">
        <f>IF('Prezenční listina'!F4=0,"",'Prezenční listina'!C4)</f>
        <v/>
      </c>
      <c r="E110" s="78" t="str">
        <f>IF('Prezenční listina'!F4=0,"",'Prezenční listina'!D4)</f>
        <v/>
      </c>
      <c r="F110" s="78" t="str">
        <f>IF('Prezenční listina'!F4=0,"",'Prezenční listina'!E4)</f>
        <v/>
      </c>
      <c r="G110" s="79" t="str">
        <f>IF('Prezenční listina'!F4=0,"",'Prezenční listina'!H4)</f>
        <v/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</row>
    <row r="111" spans="1:84">
      <c r="A111" s="46" t="str">
        <f t="shared" si="2"/>
        <v/>
      </c>
      <c r="B111" s="86" t="str">
        <f>IF('Prezenční listina'!F80=0,"",'Prezenční listina'!F80)</f>
        <v/>
      </c>
      <c r="C111" s="101" t="str">
        <f>IF('Prezenční listina'!F80=0,"",'Prezenční listina'!B80)</f>
        <v/>
      </c>
      <c r="D111" s="101" t="str">
        <f>IF('Prezenční listina'!F80=0,"",'Prezenční listina'!C80)</f>
        <v/>
      </c>
      <c r="E111" s="78" t="str">
        <f>IF('Prezenční listina'!F80=0,"",'Prezenční listina'!D80)</f>
        <v/>
      </c>
      <c r="F111" s="78" t="str">
        <f>IF('Prezenční listina'!F80=0,"",'Prezenční listina'!E80)</f>
        <v/>
      </c>
      <c r="G111" s="79" t="str">
        <f>IF('Prezenční listina'!F80=0,"",'Prezenční listina'!H80)</f>
        <v/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</row>
    <row r="112" spans="1:84">
      <c r="A112" s="46" t="str">
        <f t="shared" si="2"/>
        <v/>
      </c>
      <c r="B112" s="86" t="str">
        <f>IF('Prezenční listina'!F6=0,"",'Prezenční listina'!F6)</f>
        <v/>
      </c>
      <c r="C112" s="101" t="str">
        <f>IF('Prezenční listina'!F6=0,"",'Prezenční listina'!B6)</f>
        <v/>
      </c>
      <c r="D112" s="101" t="str">
        <f>IF('Prezenční listina'!F6=0,"",'Prezenční listina'!C6)</f>
        <v/>
      </c>
      <c r="E112" s="78" t="str">
        <f>IF('Prezenční listina'!F6=0,"",'Prezenční listina'!D6)</f>
        <v/>
      </c>
      <c r="F112" s="78" t="str">
        <f>IF('Prezenční listina'!F6=0,"",'Prezenční listina'!E6)</f>
        <v/>
      </c>
      <c r="G112" s="79" t="str">
        <f>IF('Prezenční listina'!F6=0,"",'Prezenční listina'!H6)</f>
        <v/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</row>
    <row r="113" spans="1:84">
      <c r="A113" s="46" t="str">
        <f t="shared" si="2"/>
        <v/>
      </c>
      <c r="B113" s="86" t="str">
        <f>IF('Prezenční listina'!F43=0,"",'Prezenční listina'!F43)</f>
        <v/>
      </c>
      <c r="C113" s="101" t="str">
        <f>IF('Prezenční listina'!F43=0,"",'Prezenční listina'!B43)</f>
        <v/>
      </c>
      <c r="D113" s="101" t="str">
        <f>IF('Prezenční listina'!F43=0,"",'Prezenční listina'!C43)</f>
        <v/>
      </c>
      <c r="E113" s="78" t="str">
        <f>IF('Prezenční listina'!F43=0,"",'Prezenční listina'!D43)</f>
        <v/>
      </c>
      <c r="F113" s="78" t="str">
        <f>IF('Prezenční listina'!F43=0,"",'Prezenční listina'!E43)</f>
        <v/>
      </c>
      <c r="G113" s="79" t="str">
        <f>IF('Prezenční listina'!F43=0,"",'Prezenční listina'!H43)</f>
        <v/>
      </c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</row>
    <row r="114" spans="1:84">
      <c r="A114" s="46" t="str">
        <f t="shared" si="2"/>
        <v/>
      </c>
      <c r="B114" s="86" t="str">
        <f>IF('Prezenční listina'!F65=0,"",'Prezenční listina'!F65)</f>
        <v/>
      </c>
      <c r="C114" s="101" t="str">
        <f>IF('Prezenční listina'!F65=0,"",'Prezenční listina'!B65)</f>
        <v/>
      </c>
      <c r="D114" s="101" t="str">
        <f>IF('Prezenční listina'!F65=0,"",'Prezenční listina'!C65)</f>
        <v/>
      </c>
      <c r="E114" s="78" t="str">
        <f>IF('Prezenční listina'!F65=0,"",'Prezenční listina'!D65)</f>
        <v/>
      </c>
      <c r="F114" s="78" t="str">
        <f>IF('Prezenční listina'!F65=0,"",'Prezenční listina'!E65)</f>
        <v/>
      </c>
      <c r="G114" s="79" t="str">
        <f>IF('Prezenční listina'!F65=0,"",'Prezenční listina'!H65)</f>
        <v/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</row>
    <row r="115" spans="1:84">
      <c r="A115" s="46" t="str">
        <f t="shared" si="2"/>
        <v/>
      </c>
      <c r="B115" s="86" t="str">
        <f>IF('Prezenční listina'!F44=0,"",'Prezenční listina'!F44)</f>
        <v/>
      </c>
      <c r="C115" s="101" t="str">
        <f>IF('Prezenční listina'!F44=0,"",'Prezenční listina'!B44)</f>
        <v/>
      </c>
      <c r="D115" s="101" t="str">
        <f>IF('Prezenční listina'!F44=0,"",'Prezenční listina'!C44)</f>
        <v/>
      </c>
      <c r="E115" s="78" t="str">
        <f>IF('Prezenční listina'!F44=0,"",'Prezenční listina'!D44)</f>
        <v/>
      </c>
      <c r="F115" s="78" t="str">
        <f>IF('Prezenční listina'!F44=0,"",'Prezenční listina'!E44)</f>
        <v/>
      </c>
      <c r="G115" s="79" t="str">
        <f>IF('Prezenční listina'!F44=0,"",'Prezenční listina'!H44)</f>
        <v/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</row>
    <row r="116" spans="1:84">
      <c r="A116" s="46" t="str">
        <f t="shared" si="2"/>
        <v/>
      </c>
      <c r="B116" s="86" t="str">
        <f>IF('Prezenční listina'!F114=0,"",'Prezenční listina'!F114)</f>
        <v/>
      </c>
      <c r="C116" s="101" t="str">
        <f>IF('Prezenční listina'!F114=0,"",'Prezenční listina'!B114)</f>
        <v/>
      </c>
      <c r="D116" s="101" t="str">
        <f>IF('Prezenční listina'!F114=0,"",'Prezenční listina'!C114)</f>
        <v/>
      </c>
      <c r="E116" s="78" t="str">
        <f>IF('Prezenční listina'!F114=0,"",'Prezenční listina'!D114)</f>
        <v/>
      </c>
      <c r="F116" s="78" t="str">
        <f>IF('Prezenční listina'!F114=0,"",'Prezenční listina'!E114)</f>
        <v/>
      </c>
      <c r="G116" s="81" t="str">
        <f>IF('Prezenční listina'!F114=0,"",'Prezenční listina'!H114)</f>
        <v/>
      </c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</row>
    <row r="117" spans="1:84">
      <c r="A117" s="46" t="str">
        <f t="shared" si="2"/>
        <v/>
      </c>
      <c r="B117" s="86" t="str">
        <f>IF('Prezenční listina'!F115=0,"",'Prezenční listina'!F115)</f>
        <v/>
      </c>
      <c r="C117" s="101" t="str">
        <f>IF('Prezenční listina'!F115=0,"",'Prezenční listina'!B115)</f>
        <v/>
      </c>
      <c r="D117" s="101" t="str">
        <f>IF('Prezenční listina'!F115=0,"",'Prezenční listina'!C115)</f>
        <v/>
      </c>
      <c r="E117" s="78" t="str">
        <f>IF('Prezenční listina'!F115=0,"",'Prezenční listina'!D115)</f>
        <v/>
      </c>
      <c r="F117" s="78" t="str">
        <f>IF('Prezenční listina'!F115=0,"",'Prezenční listina'!E115)</f>
        <v/>
      </c>
      <c r="G117" s="81" t="str">
        <f>IF('Prezenční listina'!F115=0,"",'Prezenční listina'!H115)</f>
        <v/>
      </c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</row>
    <row r="118" spans="1:84">
      <c r="A118" s="46" t="str">
        <f t="shared" si="2"/>
        <v/>
      </c>
      <c r="B118" s="86" t="str">
        <f>IF('Prezenční listina'!F116=0,"",'Prezenční listina'!F116)</f>
        <v/>
      </c>
      <c r="C118" s="101" t="str">
        <f>IF('Prezenční listina'!F116=0,"",'Prezenční listina'!B116)</f>
        <v/>
      </c>
      <c r="D118" s="101" t="str">
        <f>IF('Prezenční listina'!F116=0,"",'Prezenční listina'!C116)</f>
        <v/>
      </c>
      <c r="E118" s="78" t="str">
        <f>IF('Prezenční listina'!F116=0,"",'Prezenční listina'!D116)</f>
        <v/>
      </c>
      <c r="F118" s="78" t="str">
        <f>IF('Prezenční listina'!F116=0,"",'Prezenční listina'!E116)</f>
        <v/>
      </c>
      <c r="G118" s="81" t="str">
        <f>IF('Prezenční listina'!F116=0,"",'Prezenční listina'!H116)</f>
        <v/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</row>
    <row r="119" spans="1:84">
      <c r="A119" s="46" t="str">
        <f t="shared" si="2"/>
        <v/>
      </c>
      <c r="B119" s="86" t="str">
        <f>IF('Prezenční listina'!F117=0,"",'Prezenční listina'!F117)</f>
        <v/>
      </c>
      <c r="C119" s="101" t="str">
        <f>IF('Prezenční listina'!F117=0,"",'Prezenční listina'!B117)</f>
        <v/>
      </c>
      <c r="D119" s="101" t="str">
        <f>IF('Prezenční listina'!F117=0,"",'Prezenční listina'!C117)</f>
        <v/>
      </c>
      <c r="E119" s="78" t="str">
        <f>IF('Prezenční listina'!F117=0,"",'Prezenční listina'!D117)</f>
        <v/>
      </c>
      <c r="F119" s="78" t="str">
        <f>IF('Prezenční listina'!F117=0,"",'Prezenční listina'!E117)</f>
        <v/>
      </c>
      <c r="G119" s="81" t="str">
        <f>IF('Prezenční listina'!F117=0,"",'Prezenční listina'!H117)</f>
        <v/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</row>
    <row r="120" spans="1:84">
      <c r="A120" s="46" t="str">
        <f t="shared" si="2"/>
        <v/>
      </c>
      <c r="B120" s="86" t="str">
        <f>IF('Prezenční listina'!F118=0,"",'Prezenční listina'!F118)</f>
        <v/>
      </c>
      <c r="C120" s="101" t="str">
        <f>IF('Prezenční listina'!F118=0,"",'Prezenční listina'!B118)</f>
        <v/>
      </c>
      <c r="D120" s="101" t="str">
        <f>IF('Prezenční listina'!F118=0,"",'Prezenční listina'!C118)</f>
        <v/>
      </c>
      <c r="E120" s="78" t="str">
        <f>IF('Prezenční listina'!F118=0,"",'Prezenční listina'!D118)</f>
        <v/>
      </c>
      <c r="F120" s="78" t="str">
        <f>IF('Prezenční listina'!F118=0,"",'Prezenční listina'!E118)</f>
        <v/>
      </c>
      <c r="G120" s="81" t="str">
        <f>IF('Prezenční listina'!F118=0,"",'Prezenční listina'!H118)</f>
        <v/>
      </c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</row>
    <row r="121" spans="1:84">
      <c r="A121" s="46" t="str">
        <f t="shared" si="2"/>
        <v/>
      </c>
      <c r="B121" s="86" t="str">
        <f>IF('Prezenční listina'!F119=0,"",'Prezenční listina'!F119)</f>
        <v/>
      </c>
      <c r="C121" s="101" t="str">
        <f>IF('Prezenční listina'!F119=0,"",'Prezenční listina'!B119)</f>
        <v/>
      </c>
      <c r="D121" s="101" t="str">
        <f>IF('Prezenční listina'!F119=0,"",'Prezenční listina'!C119)</f>
        <v/>
      </c>
      <c r="E121" s="78" t="str">
        <f>IF('Prezenční listina'!F119=0,"",'Prezenční listina'!D119)</f>
        <v/>
      </c>
      <c r="F121" s="78" t="str">
        <f>IF('Prezenční listina'!F119=0,"",'Prezenční listina'!E119)</f>
        <v/>
      </c>
      <c r="G121" s="81" t="str">
        <f>IF('Prezenční listina'!F119=0,"",'Prezenční listina'!H119)</f>
        <v/>
      </c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</row>
    <row r="122" spans="1:84">
      <c r="A122" s="46" t="str">
        <f t="shared" si="2"/>
        <v/>
      </c>
      <c r="B122" s="86" t="str">
        <f>IF('Prezenční listina'!F120=0,"",'Prezenční listina'!F120)</f>
        <v/>
      </c>
      <c r="C122" s="101" t="str">
        <f>IF('Prezenční listina'!F120=0,"",'Prezenční listina'!B120)</f>
        <v/>
      </c>
      <c r="D122" s="101" t="str">
        <f>IF('Prezenční listina'!F120=0,"",'Prezenční listina'!C120)</f>
        <v/>
      </c>
      <c r="E122" s="78" t="str">
        <f>IF('Prezenční listina'!F120=0,"",'Prezenční listina'!D120)</f>
        <v/>
      </c>
      <c r="F122" s="78" t="str">
        <f>IF('Prezenční listina'!F120=0,"",'Prezenční listina'!E120)</f>
        <v/>
      </c>
      <c r="G122" s="81" t="str">
        <f>IF('Prezenční listina'!F120=0,"",'Prezenční listina'!H120)</f>
        <v/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</row>
    <row r="123" spans="1:84">
      <c r="A123" s="46" t="str">
        <f t="shared" si="2"/>
        <v/>
      </c>
      <c r="B123" s="86" t="str">
        <f>IF('Prezenční listina'!F121=0,"",'Prezenční listina'!F121)</f>
        <v/>
      </c>
      <c r="C123" s="101" t="str">
        <f>IF('Prezenční listina'!F121=0,"",'Prezenční listina'!B121)</f>
        <v/>
      </c>
      <c r="D123" s="101" t="str">
        <f>IF('Prezenční listina'!F121=0,"",'Prezenční listina'!C121)</f>
        <v/>
      </c>
      <c r="E123" s="78" t="str">
        <f>IF('Prezenční listina'!F121=0,"",'Prezenční listina'!D121)</f>
        <v/>
      </c>
      <c r="F123" s="78" t="str">
        <f>IF('Prezenční listina'!F121=0,"",'Prezenční listina'!E121)</f>
        <v/>
      </c>
      <c r="G123" s="81" t="str">
        <f>IF('Prezenční listina'!F121=0,"",'Prezenční listina'!H121)</f>
        <v/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</row>
    <row r="124" spans="1:84">
      <c r="A124" s="46" t="str">
        <f t="shared" si="2"/>
        <v/>
      </c>
      <c r="B124" s="86" t="str">
        <f>IF('Prezenční listina'!F122=0,"",'Prezenční listina'!F122)</f>
        <v/>
      </c>
      <c r="C124" s="101" t="str">
        <f>IF('Prezenční listina'!F122=0,"",'Prezenční listina'!B122)</f>
        <v/>
      </c>
      <c r="D124" s="101" t="str">
        <f>IF('Prezenční listina'!F122=0,"",'Prezenční listina'!C122)</f>
        <v/>
      </c>
      <c r="E124" s="78" t="str">
        <f>IF('Prezenční listina'!F122=0,"",'Prezenční listina'!D122)</f>
        <v/>
      </c>
      <c r="F124" s="78" t="str">
        <f>IF('Prezenční listina'!F122=0,"",'Prezenční listina'!E122)</f>
        <v/>
      </c>
      <c r="G124" s="81" t="str">
        <f>IF('Prezenční listina'!F122=0,"",'Prezenční listina'!H122)</f>
        <v/>
      </c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</row>
    <row r="125" spans="1:84">
      <c r="A125" s="46" t="str">
        <f t="shared" si="2"/>
        <v/>
      </c>
      <c r="B125" s="86" t="str">
        <f>IF('Prezenční listina'!F123=0,"",'Prezenční listina'!F123)</f>
        <v/>
      </c>
      <c r="C125" s="101" t="str">
        <f>IF('Prezenční listina'!F123=0,"",'Prezenční listina'!B123)</f>
        <v/>
      </c>
      <c r="D125" s="101" t="str">
        <f>IF('Prezenční listina'!F123=0,"",'Prezenční listina'!C123)</f>
        <v/>
      </c>
      <c r="E125" s="78" t="str">
        <f>IF('Prezenční listina'!F123=0,"",'Prezenční listina'!D123)</f>
        <v/>
      </c>
      <c r="F125" s="78" t="str">
        <f>IF('Prezenční listina'!F123=0,"",'Prezenční listina'!E123)</f>
        <v/>
      </c>
      <c r="G125" s="81" t="str">
        <f>IF('Prezenční listina'!F123=0,"",'Prezenční listina'!H123)</f>
        <v/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</row>
    <row r="126" spans="1:84">
      <c r="A126" s="46" t="str">
        <f t="shared" si="2"/>
        <v/>
      </c>
      <c r="B126" s="86" t="str">
        <f>IF('Prezenční listina'!F124=0,"",'Prezenční listina'!F124)</f>
        <v/>
      </c>
      <c r="C126" s="101" t="str">
        <f>IF('Prezenční listina'!F124=0,"",'Prezenční listina'!B124)</f>
        <v/>
      </c>
      <c r="D126" s="101" t="str">
        <f>IF('Prezenční listina'!F124=0,"",'Prezenční listina'!C124)</f>
        <v/>
      </c>
      <c r="E126" s="78" t="str">
        <f>IF('Prezenční listina'!F124=0,"",'Prezenční listina'!D124)</f>
        <v/>
      </c>
      <c r="F126" s="78" t="str">
        <f>IF('Prezenční listina'!F124=0,"",'Prezenční listina'!E124)</f>
        <v/>
      </c>
      <c r="G126" s="81" t="str">
        <f>IF('Prezenční listina'!F124=0,"",'Prezenční listina'!H124)</f>
        <v/>
      </c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</row>
    <row r="127" spans="1:84">
      <c r="A127" s="46" t="str">
        <f t="shared" si="2"/>
        <v/>
      </c>
      <c r="B127" s="86" t="str">
        <f>IF('Prezenční listina'!F125=0,"",'Prezenční listina'!F125)</f>
        <v/>
      </c>
      <c r="C127" s="101" t="str">
        <f>IF('Prezenční listina'!F125=0,"",'Prezenční listina'!B125)</f>
        <v/>
      </c>
      <c r="D127" s="101" t="str">
        <f>IF('Prezenční listina'!F125=0,"",'Prezenční listina'!C125)</f>
        <v/>
      </c>
      <c r="E127" s="78" t="str">
        <f>IF('Prezenční listina'!F125=0,"",'Prezenční listina'!D125)</f>
        <v/>
      </c>
      <c r="F127" s="78" t="str">
        <f>IF('Prezenční listina'!F125=0,"",'Prezenční listina'!E125)</f>
        <v/>
      </c>
      <c r="G127" s="81" t="str">
        <f>IF('Prezenční listina'!F125=0,"",'Prezenční listina'!H125)</f>
        <v/>
      </c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</row>
    <row r="128" spans="1:84">
      <c r="A128" s="46" t="str">
        <f t="shared" si="2"/>
        <v/>
      </c>
      <c r="B128" s="86" t="str">
        <f>IF('Prezenční listina'!F126=0,"",'Prezenční listina'!F126)</f>
        <v/>
      </c>
      <c r="C128" s="101" t="str">
        <f>IF('Prezenční listina'!F126=0,"",'Prezenční listina'!B126)</f>
        <v/>
      </c>
      <c r="D128" s="101" t="str">
        <f>IF('Prezenční listina'!F126=0,"",'Prezenční listina'!C126)</f>
        <v/>
      </c>
      <c r="E128" s="78" t="str">
        <f>IF('Prezenční listina'!F126=0,"",'Prezenční listina'!D126)</f>
        <v/>
      </c>
      <c r="F128" s="78" t="str">
        <f>IF('Prezenční listina'!F126=0,"",'Prezenční listina'!E126)</f>
        <v/>
      </c>
      <c r="G128" s="81" t="str">
        <f>IF('Prezenční listina'!F126=0,"",'Prezenční listina'!H126)</f>
        <v/>
      </c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</row>
    <row r="129" spans="1:84">
      <c r="A129" s="46" t="str">
        <f t="shared" si="2"/>
        <v/>
      </c>
      <c r="B129" s="86" t="str">
        <f>IF('Prezenční listina'!F127=0,"",'Prezenční listina'!F127)</f>
        <v/>
      </c>
      <c r="C129" s="101" t="str">
        <f>IF('Prezenční listina'!F127=0,"",'Prezenční listina'!B127)</f>
        <v/>
      </c>
      <c r="D129" s="101" t="str">
        <f>IF('Prezenční listina'!F127=0,"",'Prezenční listina'!C127)</f>
        <v/>
      </c>
      <c r="E129" s="78" t="str">
        <f>IF('Prezenční listina'!F127=0,"",'Prezenční listina'!D127)</f>
        <v/>
      </c>
      <c r="F129" s="78" t="str">
        <f>IF('Prezenční listina'!F127=0,"",'Prezenční listina'!E127)</f>
        <v/>
      </c>
      <c r="G129" s="81" t="str">
        <f>IF('Prezenční listina'!F127=0,"",'Prezenční listina'!H127)</f>
        <v/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</row>
    <row r="130" spans="1:84">
      <c r="A130" s="46" t="str">
        <f t="shared" si="2"/>
        <v/>
      </c>
      <c r="B130" s="86" t="str">
        <f>IF('Prezenční listina'!F128=0,"",'Prezenční listina'!F128)</f>
        <v/>
      </c>
      <c r="C130" s="101" t="str">
        <f>IF('Prezenční listina'!F128=0,"",'Prezenční listina'!B128)</f>
        <v/>
      </c>
      <c r="D130" s="101" t="str">
        <f>IF('Prezenční listina'!F128=0,"",'Prezenční listina'!C128)</f>
        <v/>
      </c>
      <c r="E130" s="78" t="str">
        <f>IF('Prezenční listina'!F128=0,"",'Prezenční listina'!D128)</f>
        <v/>
      </c>
      <c r="F130" s="78" t="str">
        <f>IF('Prezenční listina'!F128=0,"",'Prezenční listina'!E128)</f>
        <v/>
      </c>
      <c r="G130" s="81" t="str">
        <f>IF('Prezenční listina'!F128=0,"",'Prezenční listina'!H128)</f>
        <v/>
      </c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</row>
    <row r="131" spans="1:84">
      <c r="A131" s="46" t="str">
        <f t="shared" si="2"/>
        <v/>
      </c>
      <c r="B131" s="86" t="str">
        <f>IF('Prezenční listina'!F129=0,"",'Prezenční listina'!F129)</f>
        <v/>
      </c>
      <c r="C131" s="101" t="str">
        <f>IF('Prezenční listina'!F129=0,"",'Prezenční listina'!B129)</f>
        <v/>
      </c>
      <c r="D131" s="101" t="str">
        <f>IF('Prezenční listina'!F129=0,"",'Prezenční listina'!C129)</f>
        <v/>
      </c>
      <c r="E131" s="78" t="str">
        <f>IF('Prezenční listina'!F129=0,"",'Prezenční listina'!D129)</f>
        <v/>
      </c>
      <c r="F131" s="78" t="str">
        <f>IF('Prezenční listina'!F129=0,"",'Prezenční listina'!E129)</f>
        <v/>
      </c>
      <c r="G131" s="81" t="str">
        <f>IF('Prezenční listina'!F129=0,"",'Prezenční listina'!H129)</f>
        <v/>
      </c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</row>
    <row r="132" spans="1:84">
      <c r="A132" s="46" t="str">
        <f t="shared" si="2"/>
        <v/>
      </c>
      <c r="B132" s="86" t="str">
        <f>IF('Prezenční listina'!F130=0,"",'Prezenční listina'!F130)</f>
        <v/>
      </c>
      <c r="C132" s="101" t="str">
        <f>IF('Prezenční listina'!F130=0,"",'Prezenční listina'!B130)</f>
        <v/>
      </c>
      <c r="D132" s="101" t="str">
        <f>IF('Prezenční listina'!F130=0,"",'Prezenční listina'!C130)</f>
        <v/>
      </c>
      <c r="E132" s="78" t="str">
        <f>IF('Prezenční listina'!F130=0,"",'Prezenční listina'!D130)</f>
        <v/>
      </c>
      <c r="F132" s="78" t="str">
        <f>IF('Prezenční listina'!F130=0,"",'Prezenční listina'!E130)</f>
        <v/>
      </c>
      <c r="G132" s="81" t="str">
        <f>IF('Prezenční listina'!F130=0,"",'Prezenční listina'!H130)</f>
        <v/>
      </c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</row>
    <row r="133" spans="1:84">
      <c r="A133" s="46" t="str">
        <f t="shared" si="2"/>
        <v/>
      </c>
      <c r="B133" s="86" t="str">
        <f>IF('Prezenční listina'!F131=0,"",'Prezenční listina'!F131)</f>
        <v/>
      </c>
      <c r="C133" s="101" t="str">
        <f>IF('Prezenční listina'!F131=0,"",'Prezenční listina'!B131)</f>
        <v/>
      </c>
      <c r="D133" s="101" t="str">
        <f>IF('Prezenční listina'!F131=0,"",'Prezenční listina'!C131)</f>
        <v/>
      </c>
      <c r="E133" s="78" t="str">
        <f>IF('Prezenční listina'!F131=0,"",'Prezenční listina'!D131)</f>
        <v/>
      </c>
      <c r="F133" s="78" t="str">
        <f>IF('Prezenční listina'!F131=0,"",'Prezenční listina'!E131)</f>
        <v/>
      </c>
      <c r="G133" s="81" t="str">
        <f>IF('Prezenční listina'!F131=0,"",'Prezenční listina'!H131)</f>
        <v/>
      </c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</row>
    <row r="134" spans="1:84">
      <c r="A134" s="46" t="str">
        <f t="shared" si="2"/>
        <v/>
      </c>
      <c r="B134" s="86" t="str">
        <f>IF('Prezenční listina'!F132=0,"",'Prezenční listina'!F132)</f>
        <v/>
      </c>
      <c r="C134" s="101" t="str">
        <f>IF('Prezenční listina'!F132=0,"",'Prezenční listina'!B132)</f>
        <v/>
      </c>
      <c r="D134" s="101" t="str">
        <f>IF('Prezenční listina'!F132=0,"",'Prezenční listina'!C132)</f>
        <v/>
      </c>
      <c r="E134" s="78" t="str">
        <f>IF('Prezenční listina'!F132=0,"",'Prezenční listina'!D132)</f>
        <v/>
      </c>
      <c r="F134" s="78" t="str">
        <f>IF('Prezenční listina'!F132=0,"",'Prezenční listina'!E132)</f>
        <v/>
      </c>
      <c r="G134" s="81" t="str">
        <f>IF('Prezenční listina'!F132=0,"",'Prezenční listina'!H132)</f>
        <v/>
      </c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</row>
    <row r="135" spans="1:84">
      <c r="A135" s="46" t="str">
        <f t="shared" si="2"/>
        <v/>
      </c>
      <c r="B135" s="86" t="str">
        <f>IF('Prezenční listina'!F133=0,"",'Prezenční listina'!F133)</f>
        <v/>
      </c>
      <c r="C135" s="101" t="str">
        <f>IF('Prezenční listina'!F133=0,"",'Prezenční listina'!B133)</f>
        <v/>
      </c>
      <c r="D135" s="101" t="str">
        <f>IF('Prezenční listina'!F133=0,"",'Prezenční listina'!C133)</f>
        <v/>
      </c>
      <c r="E135" s="78" t="str">
        <f>IF('Prezenční listina'!F133=0,"",'Prezenční listina'!D133)</f>
        <v/>
      </c>
      <c r="F135" s="78" t="str">
        <f>IF('Prezenční listina'!F133=0,"",'Prezenční listina'!E133)</f>
        <v/>
      </c>
      <c r="G135" s="81" t="str">
        <f>IF('Prezenční listina'!F133=0,"",'Prezenční listina'!H133)</f>
        <v/>
      </c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</row>
    <row r="136" spans="1:84">
      <c r="A136" s="46" t="str">
        <f t="shared" si="2"/>
        <v/>
      </c>
      <c r="B136" s="86" t="str">
        <f>IF('Prezenční listina'!F134=0,"",'Prezenční listina'!F134)</f>
        <v/>
      </c>
      <c r="C136" s="101" t="str">
        <f>IF('Prezenční listina'!F134=0,"",'Prezenční listina'!B134)</f>
        <v/>
      </c>
      <c r="D136" s="101" t="str">
        <f>IF('Prezenční listina'!F134=0,"",'Prezenční listina'!C134)</f>
        <v/>
      </c>
      <c r="E136" s="78" t="str">
        <f>IF('Prezenční listina'!F134=0,"",'Prezenční listina'!D134)</f>
        <v/>
      </c>
      <c r="F136" s="78" t="str">
        <f>IF('Prezenční listina'!F134=0,"",'Prezenční listina'!E134)</f>
        <v/>
      </c>
      <c r="G136" s="81" t="str">
        <f>IF('Prezenční listina'!F134=0,"",'Prezenční listina'!H134)</f>
        <v/>
      </c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</row>
    <row r="137" spans="1:84">
      <c r="A137" s="46" t="str">
        <f t="shared" si="2"/>
        <v/>
      </c>
      <c r="B137" s="86" t="str">
        <f>IF('Prezenční listina'!F135=0,"",'Prezenční listina'!F135)</f>
        <v/>
      </c>
      <c r="C137" s="101" t="str">
        <f>IF('Prezenční listina'!F135=0,"",'Prezenční listina'!B135)</f>
        <v/>
      </c>
      <c r="D137" s="101" t="str">
        <f>IF('Prezenční listina'!F135=0,"",'Prezenční listina'!C135)</f>
        <v/>
      </c>
      <c r="E137" s="78" t="str">
        <f>IF('Prezenční listina'!F135=0,"",'Prezenční listina'!D135)</f>
        <v/>
      </c>
      <c r="F137" s="78" t="str">
        <f>IF('Prezenční listina'!F135=0,"",'Prezenční listina'!E135)</f>
        <v/>
      </c>
      <c r="G137" s="81" t="str">
        <f>IF('Prezenční listina'!F135=0,"",'Prezenční listina'!H135)</f>
        <v/>
      </c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</row>
    <row r="138" spans="1:84">
      <c r="A138" s="46" t="str">
        <f t="shared" si="2"/>
        <v/>
      </c>
      <c r="B138" s="86" t="str">
        <f>IF('Prezenční listina'!F136=0,"",'Prezenční listina'!F136)</f>
        <v/>
      </c>
      <c r="C138" s="101" t="str">
        <f>IF('Prezenční listina'!F136=0,"",'Prezenční listina'!B136)</f>
        <v/>
      </c>
      <c r="D138" s="101" t="str">
        <f>IF('Prezenční listina'!F136=0,"",'Prezenční listina'!C136)</f>
        <v/>
      </c>
      <c r="E138" s="78" t="str">
        <f>IF('Prezenční listina'!F136=0,"",'Prezenční listina'!D136)</f>
        <v/>
      </c>
      <c r="F138" s="78" t="str">
        <f>IF('Prezenční listina'!F136=0,"",'Prezenční listina'!E136)</f>
        <v/>
      </c>
      <c r="G138" s="81" t="str">
        <f>IF('Prezenční listina'!F136=0,"",'Prezenční listina'!H136)</f>
        <v/>
      </c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</row>
    <row r="139" spans="1:84">
      <c r="A139" s="46" t="str">
        <f t="shared" si="2"/>
        <v/>
      </c>
      <c r="B139" s="86" t="str">
        <f>IF('Prezenční listina'!F137=0,"",'Prezenční listina'!F137)</f>
        <v/>
      </c>
      <c r="C139" s="101" t="str">
        <f>IF('Prezenční listina'!F137=0,"",'Prezenční listina'!B137)</f>
        <v/>
      </c>
      <c r="D139" s="101" t="str">
        <f>IF('Prezenční listina'!F137=0,"",'Prezenční listina'!C137)</f>
        <v/>
      </c>
      <c r="E139" s="78" t="str">
        <f>IF('Prezenční listina'!F137=0,"",'Prezenční listina'!D137)</f>
        <v/>
      </c>
      <c r="F139" s="78" t="str">
        <f>IF('Prezenční listina'!F137=0,"",'Prezenční listina'!E137)</f>
        <v/>
      </c>
      <c r="G139" s="81" t="str">
        <f>IF('Prezenční listina'!F137=0,"",'Prezenční listina'!H137)</f>
        <v/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</row>
    <row r="140" spans="1:84">
      <c r="A140" s="46" t="str">
        <f t="shared" si="2"/>
        <v/>
      </c>
      <c r="B140" s="86" t="str">
        <f>IF('Prezenční listina'!F138=0,"",'Prezenční listina'!F138)</f>
        <v/>
      </c>
      <c r="C140" s="101" t="str">
        <f>IF('Prezenční listina'!F138=0,"",'Prezenční listina'!B138)</f>
        <v/>
      </c>
      <c r="D140" s="101" t="str">
        <f>IF('Prezenční listina'!F138=0,"",'Prezenční listina'!C138)</f>
        <v/>
      </c>
      <c r="E140" s="78" t="str">
        <f>IF('Prezenční listina'!F138=0,"",'Prezenční listina'!D138)</f>
        <v/>
      </c>
      <c r="F140" s="78" t="str">
        <f>IF('Prezenční listina'!F138=0,"",'Prezenční listina'!E138)</f>
        <v/>
      </c>
      <c r="G140" s="81" t="str">
        <f>IF('Prezenční listina'!F138=0,"",'Prezenční listina'!H138)</f>
        <v/>
      </c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</row>
    <row r="141" spans="1:84" ht="13.5" thickBot="1">
      <c r="A141" s="48" t="str">
        <f t="shared" si="2"/>
        <v/>
      </c>
      <c r="B141" s="87" t="str">
        <f>IF('Prezenční listina'!F139=0,"",'Prezenční listina'!F139)</f>
        <v/>
      </c>
      <c r="C141" s="103" t="str">
        <f>IF('Prezenční listina'!F139=0,"",'Prezenční listina'!B139)</f>
        <v/>
      </c>
      <c r="D141" s="103" t="str">
        <f>IF('Prezenční listina'!F139=0,"",'Prezenční listina'!C139)</f>
        <v/>
      </c>
      <c r="E141" s="82" t="str">
        <f>IF('Prezenční listina'!F139=0,"",'Prezenční listina'!D139)</f>
        <v/>
      </c>
      <c r="F141" s="82" t="str">
        <f>IF('Prezenční listina'!F139=0,"",'Prezenční listina'!E139)</f>
        <v/>
      </c>
      <c r="G141" s="83" t="str">
        <f>IF('Prezenční listina'!F139=0,"",'Prezenční listina'!H139)</f>
        <v/>
      </c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</row>
    <row r="142" spans="1:84" s="39" customFormat="1">
      <c r="A142" s="49"/>
      <c r="B142" s="50"/>
      <c r="C142" s="47"/>
      <c r="D142" s="47"/>
      <c r="E142" s="51"/>
      <c r="F142" s="51"/>
      <c r="G142" s="51"/>
    </row>
    <row r="143" spans="1:84" s="39" customFormat="1">
      <c r="A143" s="49"/>
      <c r="B143" s="50"/>
      <c r="C143" s="47"/>
      <c r="D143" s="47"/>
      <c r="E143" s="51"/>
      <c r="F143" s="51"/>
      <c r="G143" s="51"/>
    </row>
    <row r="144" spans="1:84" s="39" customFormat="1">
      <c r="A144" s="49"/>
      <c r="B144" s="50"/>
      <c r="C144" s="47"/>
      <c r="D144" s="47"/>
      <c r="E144" s="51"/>
      <c r="F144" s="51"/>
      <c r="G144" s="51"/>
    </row>
    <row r="145" spans="1:7" s="39" customFormat="1">
      <c r="A145" s="49"/>
      <c r="B145" s="50"/>
      <c r="C145" s="47"/>
      <c r="D145" s="47"/>
      <c r="E145" s="51"/>
      <c r="F145" s="51"/>
      <c r="G145" s="51"/>
    </row>
    <row r="146" spans="1:7" s="39" customFormat="1">
      <c r="A146" s="49"/>
      <c r="B146" s="50"/>
      <c r="C146" s="47"/>
      <c r="D146" s="47"/>
      <c r="E146" s="51"/>
      <c r="F146" s="51"/>
      <c r="G146" s="51"/>
    </row>
    <row r="147" spans="1:7" s="39" customFormat="1">
      <c r="A147" s="49"/>
      <c r="B147" s="50"/>
      <c r="C147" s="47"/>
      <c r="D147" s="47"/>
      <c r="E147" s="51"/>
      <c r="F147" s="51"/>
      <c r="G147" s="51"/>
    </row>
    <row r="148" spans="1:7" s="39" customFormat="1">
      <c r="A148" s="49"/>
      <c r="B148" s="50"/>
      <c r="C148" s="47"/>
      <c r="D148" s="47"/>
      <c r="E148" s="51"/>
      <c r="F148" s="51"/>
      <c r="G148" s="51"/>
    </row>
    <row r="149" spans="1:7" s="39" customFormat="1">
      <c r="A149" s="49"/>
      <c r="B149" s="50"/>
      <c r="C149" s="47"/>
      <c r="D149" s="47"/>
      <c r="E149" s="51"/>
      <c r="F149" s="51"/>
      <c r="G149" s="51"/>
    </row>
    <row r="150" spans="1:7" s="39" customFormat="1">
      <c r="A150" s="49"/>
      <c r="B150" s="50"/>
      <c r="C150" s="47"/>
      <c r="D150" s="47"/>
      <c r="E150" s="51"/>
      <c r="F150" s="51"/>
      <c r="G150" s="51"/>
    </row>
    <row r="151" spans="1:7" s="39" customFormat="1">
      <c r="A151" s="49"/>
      <c r="B151" s="50"/>
      <c r="C151" s="47"/>
      <c r="D151" s="47"/>
      <c r="E151" s="51"/>
      <c r="F151" s="51"/>
      <c r="G151" s="51"/>
    </row>
    <row r="152" spans="1:7" s="39" customFormat="1">
      <c r="A152" s="49"/>
      <c r="E152" s="52"/>
    </row>
    <row r="153" spans="1:7" s="39" customFormat="1">
      <c r="A153" s="49"/>
      <c r="E153" s="52"/>
    </row>
    <row r="154" spans="1:7" s="39" customFormat="1">
      <c r="A154" s="49"/>
      <c r="E154" s="52"/>
    </row>
    <row r="155" spans="1:7" s="39" customFormat="1">
      <c r="A155" s="49"/>
      <c r="E155" s="52"/>
    </row>
    <row r="156" spans="1:7" s="39" customFormat="1">
      <c r="A156" s="49"/>
      <c r="E156" s="52"/>
    </row>
    <row r="157" spans="1:7" s="39" customFormat="1">
      <c r="A157" s="49"/>
      <c r="E157" s="52"/>
    </row>
    <row r="158" spans="1:7" s="39" customFormat="1">
      <c r="A158" s="49"/>
      <c r="E158" s="52"/>
    </row>
    <row r="159" spans="1:7" s="39" customFormat="1">
      <c r="A159" s="49"/>
      <c r="E159" s="52"/>
    </row>
    <row r="160" spans="1:7" s="39" customFormat="1">
      <c r="A160" s="49"/>
      <c r="E160" s="52"/>
    </row>
    <row r="161" spans="1:5" s="39" customFormat="1" ht="26.25">
      <c r="A161" s="49"/>
      <c r="D161" s="53"/>
      <c r="E161" s="52"/>
    </row>
    <row r="162" spans="1:5" s="39" customFormat="1">
      <c r="A162" s="49"/>
      <c r="E162" s="52"/>
    </row>
    <row r="163" spans="1:5" s="39" customFormat="1">
      <c r="A163" s="49"/>
      <c r="E163" s="52"/>
    </row>
    <row r="164" spans="1:5" s="39" customFormat="1">
      <c r="A164" s="49"/>
      <c r="E164" s="52"/>
    </row>
    <row r="165" spans="1:5" s="39" customFormat="1">
      <c r="A165" s="49"/>
      <c r="E165" s="52"/>
    </row>
    <row r="166" spans="1:5" s="39" customFormat="1">
      <c r="A166" s="49"/>
      <c r="E166" s="52"/>
    </row>
    <row r="167" spans="1:5" s="39" customFormat="1">
      <c r="A167" s="49"/>
      <c r="E167" s="52"/>
    </row>
    <row r="168" spans="1:5" s="39" customFormat="1">
      <c r="A168" s="49"/>
      <c r="E168" s="52"/>
    </row>
    <row r="169" spans="1:5" s="39" customFormat="1">
      <c r="A169" s="49"/>
      <c r="E169" s="52"/>
    </row>
    <row r="170" spans="1:5" s="39" customFormat="1">
      <c r="A170" s="49"/>
      <c r="E170" s="52"/>
    </row>
    <row r="171" spans="1:5" s="39" customFormat="1">
      <c r="A171" s="49"/>
      <c r="E171" s="52"/>
    </row>
    <row r="172" spans="1:5" s="39" customFormat="1">
      <c r="A172" s="49"/>
      <c r="E172" s="52"/>
    </row>
    <row r="173" spans="1:5" s="39" customFormat="1">
      <c r="A173" s="49"/>
      <c r="E173" s="52"/>
    </row>
    <row r="174" spans="1:5" s="39" customFormat="1">
      <c r="A174" s="49"/>
      <c r="E174" s="52"/>
    </row>
    <row r="175" spans="1:5" s="39" customFormat="1">
      <c r="A175" s="49"/>
      <c r="E175" s="52"/>
    </row>
    <row r="176" spans="1:5" s="39" customFormat="1">
      <c r="A176" s="49"/>
      <c r="E176" s="52"/>
    </row>
    <row r="177" spans="1:5" s="39" customFormat="1">
      <c r="A177" s="49"/>
      <c r="E177" s="52"/>
    </row>
    <row r="178" spans="1:5" s="39" customFormat="1">
      <c r="A178" s="49"/>
      <c r="E178" s="52"/>
    </row>
    <row r="179" spans="1:5" s="39" customFormat="1">
      <c r="A179" s="49"/>
      <c r="E179" s="52"/>
    </row>
    <row r="180" spans="1:5" s="39" customFormat="1">
      <c r="A180" s="49"/>
      <c r="E180" s="52"/>
    </row>
    <row r="181" spans="1:5" s="39" customFormat="1">
      <c r="A181" s="49"/>
      <c r="E181" s="52"/>
    </row>
    <row r="182" spans="1:5" s="39" customFormat="1">
      <c r="A182" s="49"/>
      <c r="E182" s="52"/>
    </row>
    <row r="183" spans="1:5" s="39" customFormat="1">
      <c r="A183" s="49"/>
      <c r="E183" s="52"/>
    </row>
    <row r="184" spans="1:5" s="39" customFormat="1">
      <c r="A184" s="49"/>
      <c r="E184" s="52"/>
    </row>
    <row r="185" spans="1:5" s="39" customFormat="1">
      <c r="A185" s="49"/>
      <c r="E185" s="52"/>
    </row>
    <row r="186" spans="1:5" s="39" customFormat="1">
      <c r="A186" s="49"/>
      <c r="E186" s="52"/>
    </row>
  </sheetData>
  <sheetProtection password="CC36" sheet="1" objects="1" scenarios="1" formatCells="0" formatRows="0" insertRows="0" deleteRows="0" sort="0"/>
  <sortState ref="B5:G141">
    <sortCondition ref="B5:B141"/>
  </sortState>
  <mergeCells count="5">
    <mergeCell ref="L5:L12"/>
    <mergeCell ref="A1:G1"/>
    <mergeCell ref="A3:G3"/>
    <mergeCell ref="A2:G2"/>
    <mergeCell ref="I2:J3"/>
  </mergeCells>
  <phoneticPr fontId="4" type="noConversion"/>
  <pageMargins left="0.55118110236220474" right="0.15748031496062992" top="0.19685039370078741" bottom="7.874015748031496E-2" header="0.19685039370078741" footer="7.874015748031496E-2"/>
  <pageSetup paperSize="9" scale="6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/>
  <dimension ref="A1:AO224"/>
  <sheetViews>
    <sheetView showGridLines="0" tabSelected="1" showWhiteSpace="0" zoomScaleNormal="100" workbookViewId="0">
      <selection activeCell="L19" sqref="L19"/>
    </sheetView>
  </sheetViews>
  <sheetFormatPr defaultRowHeight="12.75"/>
  <cols>
    <col min="1" max="1" width="8.28515625" style="40" bestFit="1" customWidth="1"/>
    <col min="2" max="2" width="9.140625" style="40"/>
    <col min="3" max="3" width="8.7109375" style="40" customWidth="1"/>
    <col min="4" max="4" width="10" style="40" customWidth="1"/>
    <col min="5" max="5" width="16.5703125" style="40" customWidth="1"/>
    <col min="6" max="6" width="15.7109375" style="40" customWidth="1"/>
    <col min="7" max="7" width="8.85546875" style="55" customWidth="1"/>
    <col min="8" max="8" width="43.5703125" style="40" bestFit="1" customWidth="1"/>
    <col min="9" max="9" width="11.7109375" style="55" customWidth="1"/>
    <col min="10" max="10" width="43.140625" style="39" customWidth="1"/>
    <col min="11" max="41" width="9.140625" style="39"/>
    <col min="42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6"/>
      <c r="I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1"/>
      <c r="I2" s="192"/>
      <c r="K2" s="193" t="s">
        <v>28</v>
      </c>
      <c r="L2" s="194"/>
      <c r="M2" s="194"/>
      <c r="N2" s="194"/>
      <c r="O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79"/>
      <c r="I3" s="180"/>
      <c r="K3" s="196"/>
      <c r="L3" s="197"/>
      <c r="M3" s="197"/>
      <c r="N3" s="197"/>
      <c r="O3" s="198"/>
    </row>
    <row r="4" spans="1:41" ht="25.5" customHeight="1" thickBot="1">
      <c r="A4" s="63" t="s">
        <v>9</v>
      </c>
      <c r="B4" s="64" t="s">
        <v>10</v>
      </c>
      <c r="C4" s="65" t="s">
        <v>3</v>
      </c>
      <c r="D4" s="64" t="s">
        <v>7</v>
      </c>
      <c r="E4" s="65" t="s">
        <v>6</v>
      </c>
      <c r="F4" s="65" t="s">
        <v>0</v>
      </c>
      <c r="G4" s="65" t="s">
        <v>1</v>
      </c>
      <c r="H4" s="65" t="s">
        <v>4</v>
      </c>
      <c r="I4" s="66" t="s">
        <v>8</v>
      </c>
      <c r="K4" s="196"/>
      <c r="L4" s="197"/>
      <c r="M4" s="197"/>
      <c r="N4" s="197"/>
      <c r="O4" s="198"/>
    </row>
    <row r="5" spans="1:41" s="112" customFormat="1" ht="18.75" customHeight="1">
      <c r="A5" s="106">
        <v>1</v>
      </c>
      <c r="B5" s="107">
        <v>1</v>
      </c>
      <c r="C5" s="108" t="str">
        <f>'Startovní listina'!G32</f>
        <v>A</v>
      </c>
      <c r="D5" s="108">
        <f>'Startovní listina'!B32</f>
        <v>30</v>
      </c>
      <c r="E5" s="109" t="str">
        <f>'Startovní listina'!C32</f>
        <v>Homoláč</v>
      </c>
      <c r="F5" s="109" t="str">
        <f>'Startovní listina'!D32</f>
        <v>Jiří</v>
      </c>
      <c r="G5" s="109">
        <f>'Startovní listina'!E32</f>
        <v>1990</v>
      </c>
      <c r="H5" s="109" t="str">
        <f>'Startovní listina'!F32</f>
        <v>adidas Running TEAM</v>
      </c>
      <c r="I5" s="110">
        <v>7.2939814814814818E-2</v>
      </c>
      <c r="J5" s="111"/>
      <c r="K5" s="196"/>
      <c r="L5" s="197"/>
      <c r="M5" s="197"/>
      <c r="N5" s="197"/>
      <c r="O5" s="198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</row>
    <row r="6" spans="1:41" s="112" customFormat="1" ht="18.75" customHeight="1">
      <c r="A6" s="113">
        <f>IF('Výsledková listina'!D6&lt;&gt;"",A5+1,"")</f>
        <v>2</v>
      </c>
      <c r="B6" s="107">
        <v>2</v>
      </c>
      <c r="C6" s="114" t="str">
        <f>'Startovní listina'!G61</f>
        <v>A</v>
      </c>
      <c r="D6" s="114">
        <f>'Startovní listina'!B61</f>
        <v>62</v>
      </c>
      <c r="E6" s="115" t="str">
        <f>'Startovní listina'!C61</f>
        <v>Kohut</v>
      </c>
      <c r="F6" s="115" t="str">
        <f>'Startovní listina'!D61</f>
        <v>Jan</v>
      </c>
      <c r="G6" s="115">
        <f>'Startovní listina'!E61</f>
        <v>1985</v>
      </c>
      <c r="H6" s="115" t="str">
        <f>'Startovní listina'!F61</f>
        <v>RELAX-FIT.CZ</v>
      </c>
      <c r="I6" s="116">
        <v>7.739583333333333E-2</v>
      </c>
      <c r="J6" s="111"/>
      <c r="K6" s="196"/>
      <c r="L6" s="197"/>
      <c r="M6" s="197"/>
      <c r="N6" s="197"/>
      <c r="O6" s="198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</row>
    <row r="7" spans="1:41" ht="18.75" customHeight="1">
      <c r="A7" s="113">
        <f>IF('Výsledková listina'!D7&lt;&gt;"",A6+1,"")</f>
        <v>3</v>
      </c>
      <c r="B7" s="107">
        <v>3</v>
      </c>
      <c r="C7" s="114" t="str">
        <f>'Startovní listina'!G56</f>
        <v>A</v>
      </c>
      <c r="D7" s="114">
        <f>'Startovní listina'!B56</f>
        <v>57</v>
      </c>
      <c r="E7" s="115" t="str">
        <f>'Startovní listina'!C56</f>
        <v>Janů</v>
      </c>
      <c r="F7" s="115" t="str">
        <f>'Startovní listina'!D56</f>
        <v>Jan</v>
      </c>
      <c r="G7" s="115">
        <f>'Startovní listina'!E56</f>
        <v>1993</v>
      </c>
      <c r="H7" s="115" t="str">
        <f>'Startovní listina'!F56</f>
        <v>Hvězda SKP Pardubice</v>
      </c>
      <c r="I7" s="116">
        <v>7.9687500000000008E-2</v>
      </c>
      <c r="K7" s="196"/>
      <c r="L7" s="197"/>
      <c r="M7" s="197"/>
      <c r="N7" s="197"/>
      <c r="O7" s="198"/>
    </row>
    <row r="8" spans="1:41" ht="18.75" customHeight="1">
      <c r="A8" s="113">
        <f>IF('Výsledková listina'!D8&lt;&gt;"",A7+1,"")</f>
        <v>4</v>
      </c>
      <c r="B8" s="107">
        <v>1</v>
      </c>
      <c r="C8" s="114" t="str">
        <f>'Startovní listina'!G94</f>
        <v>B</v>
      </c>
      <c r="D8" s="114">
        <f>'Startovní listina'!B94</f>
        <v>102</v>
      </c>
      <c r="E8" s="115" t="str">
        <f>'Startovní listina'!C94</f>
        <v>Orálek</v>
      </c>
      <c r="F8" s="115" t="str">
        <f>'Startovní listina'!D94</f>
        <v>Daniel</v>
      </c>
      <c r="G8" s="115">
        <f>'Startovní listina'!E94</f>
        <v>1970</v>
      </c>
      <c r="H8" s="115" t="str">
        <f>'Startovní listina'!F94</f>
        <v>Moravská Slávia Brno</v>
      </c>
      <c r="I8" s="116">
        <v>8.0347222222222223E-2</v>
      </c>
      <c r="K8" s="196"/>
      <c r="L8" s="197"/>
      <c r="M8" s="197"/>
      <c r="N8" s="197"/>
      <c r="O8" s="198"/>
    </row>
    <row r="9" spans="1:41" ht="18.75" customHeight="1">
      <c r="A9" s="113">
        <f>IF('Výsledková listina'!D9&lt;&gt;"",A8+1,"")</f>
        <v>5</v>
      </c>
      <c r="B9" s="107">
        <v>4</v>
      </c>
      <c r="C9" s="114" t="str">
        <f>'Startovní listina'!G9</f>
        <v>A</v>
      </c>
      <c r="D9" s="114">
        <f>'Startovní listina'!B9</f>
        <v>5</v>
      </c>
      <c r="E9" s="115" t="str">
        <f>'Startovní listina'!C9</f>
        <v>Ryška</v>
      </c>
      <c r="F9" s="115" t="str">
        <f>'Startovní listina'!D9</f>
        <v>Vít</v>
      </c>
      <c r="G9" s="115">
        <f>'Startovní listina'!E9</f>
        <v>1975</v>
      </c>
      <c r="H9" s="115" t="str">
        <f>'Startovní listina'!F9</f>
        <v>VSK UNI BRNO</v>
      </c>
      <c r="I9" s="116">
        <v>8.3229166666666674E-2</v>
      </c>
      <c r="K9" s="196"/>
      <c r="L9" s="197"/>
      <c r="M9" s="197"/>
      <c r="N9" s="197"/>
      <c r="O9" s="198"/>
    </row>
    <row r="10" spans="1:41" ht="18.75" customHeight="1">
      <c r="A10" s="113">
        <f>IF('Výsledková listina'!D10&lt;&gt;"",A9+1,"")</f>
        <v>6</v>
      </c>
      <c r="B10" s="107">
        <v>5</v>
      </c>
      <c r="C10" s="114" t="str">
        <f>'Startovní listina'!G67</f>
        <v>A</v>
      </c>
      <c r="D10" s="114">
        <f>'Startovní listina'!B67</f>
        <v>72</v>
      </c>
      <c r="E10" s="115" t="str">
        <f>'Startovní listina'!C67</f>
        <v>Ondráček</v>
      </c>
      <c r="F10" s="115" t="str">
        <f>'Startovní listina'!D67</f>
        <v>Tomáš</v>
      </c>
      <c r="G10" s="115">
        <f>'Startovní listina'!E67</f>
        <v>1977</v>
      </c>
      <c r="H10" s="115" t="str">
        <f>'Startovní listina'!F67</f>
        <v>Sporty.cz Brno</v>
      </c>
      <c r="I10" s="74">
        <v>8.3946759259259263E-2</v>
      </c>
      <c r="K10" s="196"/>
      <c r="L10" s="197"/>
      <c r="M10" s="197"/>
      <c r="N10" s="197"/>
      <c r="O10" s="198"/>
    </row>
    <row r="11" spans="1:41" ht="18.75" customHeight="1">
      <c r="A11" s="113">
        <f>IF('Výsledková listina'!D11&lt;&gt;"",A10+1,"")</f>
        <v>7</v>
      </c>
      <c r="B11" s="107">
        <v>6</v>
      </c>
      <c r="C11" s="114" t="str">
        <f>'Startovní listina'!G33</f>
        <v>A</v>
      </c>
      <c r="D11" s="114">
        <f>'Startovní listina'!B33</f>
        <v>31</v>
      </c>
      <c r="E11" s="115" t="str">
        <f>'Startovní listina'!C33</f>
        <v>Borek</v>
      </c>
      <c r="F11" s="115" t="str">
        <f>'Startovní listina'!D33</f>
        <v>Aleš</v>
      </c>
      <c r="G11" s="115">
        <f>'Startovní listina'!E33</f>
        <v>1977</v>
      </c>
      <c r="H11" s="115" t="str">
        <f>'Startovní listina'!F33</f>
        <v>adidas Running TEAM</v>
      </c>
      <c r="I11" s="116">
        <v>8.4444444444444447E-2</v>
      </c>
      <c r="K11" s="196"/>
      <c r="L11" s="197"/>
      <c r="M11" s="197"/>
      <c r="N11" s="197"/>
      <c r="O11" s="198"/>
    </row>
    <row r="12" spans="1:41" ht="18.75" customHeight="1">
      <c r="A12" s="113">
        <f>IF('Výsledková listina'!D12&lt;&gt;"",A11+1,"")</f>
        <v>8</v>
      </c>
      <c r="B12" s="107">
        <v>7</v>
      </c>
      <c r="C12" s="114" t="str">
        <f>'Startovní listina'!G46</f>
        <v>A</v>
      </c>
      <c r="D12" s="114">
        <f>'Startovní listina'!B46</f>
        <v>46</v>
      </c>
      <c r="E12" s="115" t="str">
        <f>'Startovní listina'!C46</f>
        <v>Kunčar</v>
      </c>
      <c r="F12" s="115" t="str">
        <f>'Startovní listina'!D46</f>
        <v>David</v>
      </c>
      <c r="G12" s="115">
        <f>'Startovní listina'!E46</f>
        <v>1975</v>
      </c>
      <c r="H12" s="115" t="str">
        <f>'Startovní listina'!F46</f>
        <v>Spartak Praha 4</v>
      </c>
      <c r="I12" s="116">
        <v>8.6458333333333345E-2</v>
      </c>
      <c r="K12" s="196"/>
      <c r="L12" s="197"/>
      <c r="M12" s="197"/>
      <c r="N12" s="197"/>
      <c r="O12" s="198"/>
    </row>
    <row r="13" spans="1:41" ht="18.75" customHeight="1">
      <c r="A13" s="113">
        <f>IF('Výsledková listina'!D13&lt;&gt;"",A12+1,"")</f>
        <v>9</v>
      </c>
      <c r="B13" s="107">
        <v>8</v>
      </c>
      <c r="C13" s="114" t="str">
        <f>'Startovní listina'!G77</f>
        <v>A</v>
      </c>
      <c r="D13" s="114">
        <f>'Startovní listina'!B77</f>
        <v>84</v>
      </c>
      <c r="E13" s="115" t="str">
        <f>'Startovní listina'!C77</f>
        <v>Glier</v>
      </c>
      <c r="F13" s="115" t="str">
        <f>'Startovní listina'!D77</f>
        <v>Michal</v>
      </c>
      <c r="G13" s="115">
        <f>'Startovní listina'!E77</f>
        <v>1982</v>
      </c>
      <c r="H13" s="115" t="str">
        <f>'Startovní listina'!F77</f>
        <v>Moravská Slávia Brno</v>
      </c>
      <c r="I13" s="116">
        <v>8.740740740740742E-2</v>
      </c>
      <c r="K13" s="196"/>
      <c r="L13" s="197"/>
      <c r="M13" s="197"/>
      <c r="N13" s="197"/>
      <c r="O13" s="198"/>
    </row>
    <row r="14" spans="1:41" ht="18.75" customHeight="1" thickBot="1">
      <c r="A14" s="113">
        <f>IF('Výsledková listina'!D14&lt;&gt;"",A13+1,"")</f>
        <v>10</v>
      </c>
      <c r="B14" s="107">
        <v>9</v>
      </c>
      <c r="C14" s="114" t="str">
        <f>'Startovní listina'!G68</f>
        <v>A</v>
      </c>
      <c r="D14" s="114">
        <f>'Startovní listina'!B68</f>
        <v>73</v>
      </c>
      <c r="E14" s="115" t="str">
        <f>'Startovní listina'!C68</f>
        <v>Czerný</v>
      </c>
      <c r="F14" s="115" t="str">
        <f>'Startovní listina'!D68</f>
        <v>Pavel</v>
      </c>
      <c r="G14" s="115">
        <f>'Startovní listina'!E68</f>
        <v>1981</v>
      </c>
      <c r="H14" s="115" t="str">
        <f>'Startovní listina'!F68</f>
        <v>Karviná</v>
      </c>
      <c r="I14" s="74">
        <v>8.8113425925925928E-2</v>
      </c>
      <c r="K14" s="199"/>
      <c r="L14" s="200"/>
      <c r="M14" s="200"/>
      <c r="N14" s="200"/>
      <c r="O14" s="201"/>
    </row>
    <row r="15" spans="1:41" ht="18.75" customHeight="1">
      <c r="A15" s="113">
        <f>IF('Výsledková listina'!D15&lt;&gt;"",A14+1,"")</f>
        <v>11</v>
      </c>
      <c r="B15" s="107">
        <v>2</v>
      </c>
      <c r="C15" s="114" t="str">
        <f>'Startovní listina'!G70</f>
        <v>B</v>
      </c>
      <c r="D15" s="114">
        <f>'Startovní listina'!B70</f>
        <v>75</v>
      </c>
      <c r="E15" s="115" t="str">
        <f>'Startovní listina'!C70</f>
        <v>Svoboda</v>
      </c>
      <c r="F15" s="115" t="str">
        <f>'Startovní listina'!D70</f>
        <v>Petr</v>
      </c>
      <c r="G15" s="115">
        <f>'Startovní listina'!E70</f>
        <v>1968</v>
      </c>
      <c r="H15" s="115" t="str">
        <f>'Startovní listina'!F70</f>
        <v>Moravská Slávia Brno</v>
      </c>
      <c r="I15" s="116">
        <v>8.8240740740740745E-2</v>
      </c>
    </row>
    <row r="16" spans="1:41" ht="18.75" customHeight="1">
      <c r="A16" s="113">
        <f>IF('Výsledková listina'!D16&lt;&gt;"",A15+1,"")</f>
        <v>12</v>
      </c>
      <c r="B16" s="107">
        <v>10</v>
      </c>
      <c r="C16" s="114" t="str">
        <f>'Startovní listina'!G13</f>
        <v>A</v>
      </c>
      <c r="D16" s="114">
        <f>'Startovní listina'!B13</f>
        <v>9</v>
      </c>
      <c r="E16" s="115" t="str">
        <f>'Startovní listina'!C13</f>
        <v>Borovec</v>
      </c>
      <c r="F16" s="115" t="str">
        <f>'Startovní listina'!D13</f>
        <v>Alexandr</v>
      </c>
      <c r="G16" s="115">
        <f>'Startovní listina'!E13</f>
        <v>1976</v>
      </c>
      <c r="H16" s="115" t="str">
        <f>'Startovní listina'!F13</f>
        <v>Choceň</v>
      </c>
      <c r="I16" s="116">
        <v>8.9097222222222217E-2</v>
      </c>
    </row>
    <row r="17" spans="1:13" ht="18.75" customHeight="1">
      <c r="A17" s="113">
        <f>IF('Výsledková listina'!D17&lt;&gt;"",A16+1,"")</f>
        <v>13</v>
      </c>
      <c r="B17" s="107">
        <v>11</v>
      </c>
      <c r="C17" s="114" t="str">
        <f>'Startovní listina'!G88</f>
        <v>A</v>
      </c>
      <c r="D17" s="114">
        <f>'Startovní listina'!B88</f>
        <v>96</v>
      </c>
      <c r="E17" s="115" t="str">
        <f>'Startovní listina'!C88</f>
        <v>Hrdina</v>
      </c>
      <c r="F17" s="115" t="str">
        <f>'Startovní listina'!D88</f>
        <v>Tomáš</v>
      </c>
      <c r="G17" s="115">
        <f>'Startovní listina'!E88</f>
        <v>1979</v>
      </c>
      <c r="H17" s="115" t="str">
        <f>'Startovní listina'!F88</f>
        <v xml:space="preserve">TRIEXPERT Brno </v>
      </c>
      <c r="I17" s="116">
        <v>9.042824074074074E-2</v>
      </c>
    </row>
    <row r="18" spans="1:13" ht="18.75" customHeight="1">
      <c r="A18" s="113">
        <f>IF('Výsledková listina'!D18&lt;&gt;"",A17+1,"")</f>
        <v>14</v>
      </c>
      <c r="B18" s="107">
        <v>1</v>
      </c>
      <c r="C18" s="114" t="str">
        <f>'Startovní listina'!G51</f>
        <v>C</v>
      </c>
      <c r="D18" s="114">
        <f>'Startovní listina'!B51</f>
        <v>51</v>
      </c>
      <c r="E18" s="115" t="str">
        <f>'Startovní listina'!C51</f>
        <v>Rerych</v>
      </c>
      <c r="F18" s="115" t="str">
        <f>'Startovní listina'!D51</f>
        <v>Jiří</v>
      </c>
      <c r="G18" s="115">
        <f>'Startovní listina'!E51</f>
        <v>1962</v>
      </c>
      <c r="H18" s="115" t="str">
        <f>'Startovní listina'!F51</f>
        <v>Moravská Slávia Brno</v>
      </c>
      <c r="I18" s="116">
        <v>9.0682870370370372E-2</v>
      </c>
    </row>
    <row r="19" spans="1:13" ht="18.75" customHeight="1">
      <c r="A19" s="113">
        <f>IF('Výsledková listina'!D19&lt;&gt;"",A18+1,"")</f>
        <v>15</v>
      </c>
      <c r="B19" s="107">
        <v>3</v>
      </c>
      <c r="C19" s="114" t="str">
        <f>'Startovní listina'!G18</f>
        <v>B</v>
      </c>
      <c r="D19" s="114">
        <f>'Startovní listina'!B18</f>
        <v>14</v>
      </c>
      <c r="E19" s="115" t="str">
        <f>'Startovní listina'!C18</f>
        <v>Štýbnar</v>
      </c>
      <c r="F19" s="115" t="str">
        <f>'Startovní listina'!D18</f>
        <v>Zbyněk</v>
      </c>
      <c r="G19" s="115">
        <f>'Startovní listina'!E18</f>
        <v>1974</v>
      </c>
      <c r="H19" s="115" t="str">
        <f>'Startovní listina'!F18</f>
        <v>Běžec Vysočiny Jihlava</v>
      </c>
      <c r="I19" s="116">
        <v>9.1122685185185182E-2</v>
      </c>
    </row>
    <row r="20" spans="1:13" ht="18.75" customHeight="1">
      <c r="A20" s="113">
        <f>IF('Výsledková listina'!D20&lt;&gt;"",A19+1,"")</f>
        <v>16</v>
      </c>
      <c r="B20" s="107">
        <v>4</v>
      </c>
      <c r="C20" s="114" t="str">
        <f>'Startovní listina'!G20</f>
        <v>B</v>
      </c>
      <c r="D20" s="114">
        <f>'Startovní listina'!B20</f>
        <v>17</v>
      </c>
      <c r="E20" s="115" t="str">
        <f>'Startovní listina'!C20</f>
        <v>Dušil</v>
      </c>
      <c r="F20" s="115" t="str">
        <f>'Startovní listina'!D20</f>
        <v>Jaroslav</v>
      </c>
      <c r="G20" s="115">
        <f>'Startovní listina'!E20</f>
        <v>1970</v>
      </c>
      <c r="H20" s="115" t="str">
        <f>'Startovní listina'!F20</f>
        <v>Brno</v>
      </c>
      <c r="I20" s="116">
        <v>9.2523148148148146E-2</v>
      </c>
      <c r="M20" s="88"/>
    </row>
    <row r="21" spans="1:13" ht="18.75" customHeight="1">
      <c r="A21" s="113">
        <f>IF('Výsledková listina'!D21&lt;&gt;"",A20+1,"")</f>
        <v>17</v>
      </c>
      <c r="B21" s="107">
        <v>5</v>
      </c>
      <c r="C21" s="114" t="str">
        <f>'Startovní listina'!G21</f>
        <v>B</v>
      </c>
      <c r="D21" s="114">
        <f>'Startovní listina'!B21</f>
        <v>18</v>
      </c>
      <c r="E21" s="115" t="str">
        <f>'Startovní listina'!C21</f>
        <v>Alman</v>
      </c>
      <c r="F21" s="115" t="str">
        <f>'Startovní listina'!D21</f>
        <v>Dušan</v>
      </c>
      <c r="G21" s="115">
        <f>'Startovní listina'!E21</f>
        <v>1967</v>
      </c>
      <c r="H21" s="115" t="str">
        <f>'Startovní listina'!F21</f>
        <v>Babice</v>
      </c>
      <c r="I21" s="116">
        <v>9.4178240740740729E-2</v>
      </c>
    </row>
    <row r="22" spans="1:13" ht="18.75" customHeight="1">
      <c r="A22" s="113">
        <f>IF('Výsledková listina'!D22&lt;&gt;"",A21+1,"")</f>
        <v>18</v>
      </c>
      <c r="B22" s="107">
        <v>1</v>
      </c>
      <c r="C22" s="114" t="str">
        <f>'Startovní listina'!G10</f>
        <v>F</v>
      </c>
      <c r="D22" s="114">
        <f>'Startovní listina'!B10</f>
        <v>6</v>
      </c>
      <c r="E22" s="115" t="str">
        <f>'Startovní listina'!C10</f>
        <v>Ďurdiaková</v>
      </c>
      <c r="F22" s="115" t="str">
        <f>'Startovní listina'!D10</f>
        <v>Tereza</v>
      </c>
      <c r="G22" s="115">
        <f>'Startovní listina'!E10</f>
        <v>1991</v>
      </c>
      <c r="H22" s="115" t="str">
        <f>'Startovní listina'!F10</f>
        <v>AK Olymp Brno</v>
      </c>
      <c r="I22" s="116">
        <v>9.5439814814814825E-2</v>
      </c>
    </row>
    <row r="23" spans="1:13" ht="18.75" customHeight="1">
      <c r="A23" s="113">
        <f>IF('Výsledková listina'!D23&lt;&gt;"",A22+1,"")</f>
        <v>19</v>
      </c>
      <c r="B23" s="107">
        <v>1</v>
      </c>
      <c r="C23" s="114" t="str">
        <f>'Startovní listina'!G15</f>
        <v>H</v>
      </c>
      <c r="D23" s="114">
        <f>'Startovní listina'!B15</f>
        <v>11</v>
      </c>
      <c r="E23" s="115" t="str">
        <f>'Startovní listina'!C15</f>
        <v>Martincová</v>
      </c>
      <c r="F23" s="115" t="str">
        <f>'Startovní listina'!D15</f>
        <v>Ivana</v>
      </c>
      <c r="G23" s="115">
        <f>'Startovní listina'!E15</f>
        <v>1963</v>
      </c>
      <c r="H23" s="115" t="str">
        <f>'Startovní listina'!F15</f>
        <v>Moravská Slávia Brno</v>
      </c>
      <c r="I23" s="116">
        <v>9.5821759259259245E-2</v>
      </c>
    </row>
    <row r="24" spans="1:13" ht="18.75" customHeight="1">
      <c r="A24" s="113">
        <f>IF('Výsledková listina'!D24&lt;&gt;"",A23+1,"")</f>
        <v>20</v>
      </c>
      <c r="B24" s="107">
        <v>12</v>
      </c>
      <c r="C24" s="68" t="str">
        <f>'Startovní listina'!G99</f>
        <v>A</v>
      </c>
      <c r="D24" s="68">
        <f>'Startovní listina'!B99</f>
        <v>107</v>
      </c>
      <c r="E24" s="69" t="str">
        <f>'Startovní listina'!C99</f>
        <v>Kratochvíl</v>
      </c>
      <c r="F24" s="69" t="str">
        <f>'Startovní listina'!D99</f>
        <v>Jaroslav</v>
      </c>
      <c r="G24" s="69">
        <f>'Startovní listina'!E99</f>
        <v>1977</v>
      </c>
      <c r="H24" s="69" t="str">
        <f>'Startovní listina'!F99</f>
        <v>SDH Hluboké</v>
      </c>
      <c r="I24" s="116">
        <v>9.6550925925925915E-2</v>
      </c>
    </row>
    <row r="25" spans="1:13" ht="18.75" customHeight="1">
      <c r="A25" s="113">
        <f>IF('Výsledková listina'!D25&lt;&gt;"",A24+1,"")</f>
        <v>21</v>
      </c>
      <c r="B25" s="107">
        <v>13</v>
      </c>
      <c r="C25" s="114" t="str">
        <f>'Startovní listina'!G81</f>
        <v>A</v>
      </c>
      <c r="D25" s="114">
        <f>'Startovní listina'!B81</f>
        <v>89</v>
      </c>
      <c r="E25" s="115" t="str">
        <f>'Startovní listina'!C81</f>
        <v>Příhoda</v>
      </c>
      <c r="F25" s="115" t="str">
        <f>'Startovní listina'!D81</f>
        <v>Jan</v>
      </c>
      <c r="G25" s="115">
        <f>'Startovní listina'!E81</f>
        <v>1983</v>
      </c>
      <c r="H25" s="115" t="str">
        <f>'Startovní listina'!F81</f>
        <v>Ždánice</v>
      </c>
      <c r="I25" s="116">
        <v>9.7199074074074077E-2</v>
      </c>
    </row>
    <row r="26" spans="1:13" ht="18.75" customHeight="1">
      <c r="A26" s="113">
        <f>IF('Výsledková listina'!D26&lt;&gt;"",A25+1,"")</f>
        <v>22</v>
      </c>
      <c r="B26" s="107">
        <v>6</v>
      </c>
      <c r="C26" s="114" t="str">
        <f>'Startovní listina'!G22</f>
        <v>B</v>
      </c>
      <c r="D26" s="114">
        <f>'Startovní listina'!B22</f>
        <v>19</v>
      </c>
      <c r="E26" s="115" t="str">
        <f>'Startovní listina'!C22</f>
        <v>Hejtmánek</v>
      </c>
      <c r="F26" s="115" t="str">
        <f>'Startovní listina'!D22</f>
        <v>Miroslav</v>
      </c>
      <c r="G26" s="115">
        <f>'Startovní listina'!E22</f>
        <v>1970</v>
      </c>
      <c r="H26" s="115" t="str">
        <f>'Startovní listina'!F22</f>
        <v>Brno</v>
      </c>
      <c r="I26" s="116">
        <v>9.8587962962962961E-2</v>
      </c>
    </row>
    <row r="27" spans="1:13" ht="18.75" customHeight="1">
      <c r="A27" s="113">
        <f>IF('Výsledková listina'!D27&lt;&gt;"",A26+1,"")</f>
        <v>23</v>
      </c>
      <c r="B27" s="107">
        <v>14</v>
      </c>
      <c r="C27" s="68" t="str">
        <f>'Startovní listina'!G97</f>
        <v>A</v>
      </c>
      <c r="D27" s="68">
        <f>'Startovní listina'!B97</f>
        <v>105</v>
      </c>
      <c r="E27" s="69" t="str">
        <f>'Startovní listina'!C97</f>
        <v>Pokorný</v>
      </c>
      <c r="F27" s="69" t="str">
        <f>'Startovní listina'!D97</f>
        <v>Václav</v>
      </c>
      <c r="G27" s="69">
        <f>'Startovní listina'!E97</f>
        <v>1978</v>
      </c>
      <c r="H27" s="69" t="str">
        <f>'Startovní listina'!F97</f>
        <v>Brno</v>
      </c>
      <c r="I27" s="116">
        <v>9.9525462962962954E-2</v>
      </c>
    </row>
    <row r="28" spans="1:13" ht="18.75" customHeight="1">
      <c r="A28" s="113">
        <f>IF('Výsledková listina'!D28&lt;&gt;"",A27+1,"")</f>
        <v>24</v>
      </c>
      <c r="B28" s="107">
        <v>7</v>
      </c>
      <c r="C28" s="68" t="str">
        <f>'Startovní listina'!G100</f>
        <v>B</v>
      </c>
      <c r="D28" s="68">
        <f>'Startovní listina'!B100</f>
        <v>108</v>
      </c>
      <c r="E28" s="69" t="str">
        <f>'Startovní listina'!C100</f>
        <v>Konečný</v>
      </c>
      <c r="F28" s="69" t="str">
        <f>'Startovní listina'!D100</f>
        <v>Libor</v>
      </c>
      <c r="G28" s="69">
        <f>'Startovní listina'!E100</f>
        <v>1971</v>
      </c>
      <c r="H28" s="69" t="str">
        <f>'Startovní listina'!F100</f>
        <v>Kuřim</v>
      </c>
      <c r="I28" s="116">
        <v>0.10012731481481481</v>
      </c>
    </row>
    <row r="29" spans="1:13" ht="18.75" customHeight="1">
      <c r="A29" s="113">
        <f>IF('Výsledková listina'!D29&lt;&gt;"",A28+1,"")</f>
        <v>25</v>
      </c>
      <c r="B29" s="107">
        <v>2</v>
      </c>
      <c r="C29" s="114" t="str">
        <f>'Startovní listina'!G27</f>
        <v>C</v>
      </c>
      <c r="D29" s="114">
        <f>'Startovní listina'!B27</f>
        <v>24</v>
      </c>
      <c r="E29" s="115" t="str">
        <f>'Startovní listina'!C27</f>
        <v>Zouhar</v>
      </c>
      <c r="F29" s="115" t="str">
        <f>'Startovní listina'!D27</f>
        <v>Libor</v>
      </c>
      <c r="G29" s="115">
        <f>'Startovní listina'!E27</f>
        <v>1958</v>
      </c>
      <c r="H29" s="115" t="str">
        <f>'Startovní listina'!F27</f>
        <v>Brno Líšeň</v>
      </c>
      <c r="I29" s="116">
        <v>0.10127314814814814</v>
      </c>
    </row>
    <row r="30" spans="1:13" ht="18.75" customHeight="1">
      <c r="A30" s="113">
        <f>IF('Výsledková listina'!D30&lt;&gt;"",A29+1,"")</f>
        <v>26</v>
      </c>
      <c r="B30" s="107">
        <v>15</v>
      </c>
      <c r="C30" s="114" t="str">
        <f>'Startovní listina'!G74</f>
        <v>A</v>
      </c>
      <c r="D30" s="114">
        <f>'Startovní listina'!B74</f>
        <v>80</v>
      </c>
      <c r="E30" s="115" t="str">
        <f>'Startovní listina'!C74</f>
        <v>Řezníček</v>
      </c>
      <c r="F30" s="115" t="str">
        <f>'Startovní listina'!D74</f>
        <v>Roman</v>
      </c>
      <c r="G30" s="115">
        <f>'Startovní listina'!E74</f>
        <v>1977</v>
      </c>
      <c r="H30" s="115" t="str">
        <f>'Startovní listina'!F74</f>
        <v>Žďár nad Sázavou</v>
      </c>
      <c r="I30" s="116">
        <v>0.10266203703703704</v>
      </c>
    </row>
    <row r="31" spans="1:13" ht="18.75" customHeight="1">
      <c r="A31" s="113">
        <f>IF('Výsledková listina'!D31&lt;&gt;"",A30+1,"")</f>
        <v>27</v>
      </c>
      <c r="B31" s="107">
        <v>16</v>
      </c>
      <c r="C31" s="114" t="str">
        <f>'Startovní listina'!G90</f>
        <v>A</v>
      </c>
      <c r="D31" s="114">
        <f>'Startovní listina'!B90</f>
        <v>98</v>
      </c>
      <c r="E31" s="115" t="str">
        <f>'Startovní listina'!C90</f>
        <v>Kalich</v>
      </c>
      <c r="F31" s="115" t="str">
        <f>'Startovní listina'!D90</f>
        <v>Radim</v>
      </c>
      <c r="G31" s="115">
        <f>'Startovní listina'!E90</f>
        <v>1985</v>
      </c>
      <c r="H31" s="115" t="str">
        <f>'Startovní listina'!F90</f>
        <v>Heliasport Odranec</v>
      </c>
      <c r="I31" s="116">
        <v>0.10380787037037037</v>
      </c>
    </row>
    <row r="32" spans="1:13" ht="18.75" customHeight="1">
      <c r="A32" s="113">
        <f>IF('Výsledková listina'!D32&lt;&gt;"",A31+1,"")</f>
        <v>28</v>
      </c>
      <c r="B32" s="107">
        <v>17</v>
      </c>
      <c r="C32" s="114" t="str">
        <f>'Startovní listina'!G73</f>
        <v>A</v>
      </c>
      <c r="D32" s="114">
        <f>'Startovní listina'!B73</f>
        <v>79</v>
      </c>
      <c r="E32" s="115" t="str">
        <f>'Startovní listina'!C73</f>
        <v>Kocur</v>
      </c>
      <c r="F32" s="115" t="str">
        <f>'Startovní listina'!D73</f>
        <v>Lukáš</v>
      </c>
      <c r="G32" s="115">
        <f>'Startovní listina'!E73</f>
        <v>1977</v>
      </c>
      <c r="H32" s="115" t="str">
        <f>'Startovní listina'!F73</f>
        <v>Otmarov</v>
      </c>
      <c r="I32" s="116">
        <v>0.10415509259259259</v>
      </c>
    </row>
    <row r="33" spans="1:9" ht="18.75" customHeight="1">
      <c r="A33" s="113">
        <f>IF('Výsledková listina'!D33&lt;&gt;"",A32+1,"")</f>
        <v>29</v>
      </c>
      <c r="B33" s="107">
        <v>3</v>
      </c>
      <c r="C33" s="114" t="str">
        <f>'Startovní listina'!G69</f>
        <v>C</v>
      </c>
      <c r="D33" s="114">
        <f>'Startovní listina'!B69</f>
        <v>74</v>
      </c>
      <c r="E33" s="115" t="str">
        <f>'Startovní listina'!C69</f>
        <v>Čuhel</v>
      </c>
      <c r="F33" s="115" t="str">
        <f>'Startovní listina'!D69</f>
        <v>Jiří</v>
      </c>
      <c r="G33" s="115">
        <f>'Startovní listina'!E69</f>
        <v>1958</v>
      </c>
      <c r="H33" s="115" t="str">
        <f>'Startovní listina'!F69</f>
        <v>Křtěnov</v>
      </c>
      <c r="I33" s="74">
        <v>0.10445601851851853</v>
      </c>
    </row>
    <row r="34" spans="1:9" ht="18.75" customHeight="1">
      <c r="A34" s="113">
        <f>IF('Výsledková listina'!D34&lt;&gt;"",A33+1,"")</f>
        <v>30</v>
      </c>
      <c r="B34" s="107">
        <v>1</v>
      </c>
      <c r="C34" s="114" t="str">
        <f>'Startovní listina'!G44</f>
        <v>G</v>
      </c>
      <c r="D34" s="114">
        <f>'Startovní listina'!B44</f>
        <v>44</v>
      </c>
      <c r="E34" s="115" t="str">
        <f>'Startovní listina'!C44</f>
        <v>Beniačová</v>
      </c>
      <c r="F34" s="115" t="str">
        <f>'Startovní listina'!D44</f>
        <v>Linda</v>
      </c>
      <c r="G34" s="115">
        <f>'Startovní listina'!E44</f>
        <v>1978</v>
      </c>
      <c r="H34" s="115" t="str">
        <f>'Startovní listina'!F44</f>
        <v>Brno</v>
      </c>
      <c r="I34" s="116">
        <v>0.10471064814814816</v>
      </c>
    </row>
    <row r="35" spans="1:9" ht="18.75" customHeight="1">
      <c r="A35" s="113">
        <f>IF('Výsledková listina'!D35&lt;&gt;"",A34+1,"")</f>
        <v>31</v>
      </c>
      <c r="B35" s="107">
        <v>8</v>
      </c>
      <c r="C35" s="114" t="str">
        <f>'Startovní listina'!G29</f>
        <v>B</v>
      </c>
      <c r="D35" s="114">
        <f>'Startovní listina'!B29</f>
        <v>27</v>
      </c>
      <c r="E35" s="115" t="str">
        <f>'Startovní listina'!C29</f>
        <v>Lorenčík</v>
      </c>
      <c r="F35" s="115" t="str">
        <f>'Startovní listina'!D29</f>
        <v>Aleš</v>
      </c>
      <c r="G35" s="115">
        <f>'Startovní listina'!E29</f>
        <v>1973</v>
      </c>
      <c r="H35" s="115" t="str">
        <f>'Startovní listina'!F29</f>
        <v>Chrudim</v>
      </c>
      <c r="I35" s="116">
        <v>0.1047337962962963</v>
      </c>
    </row>
    <row r="36" spans="1:9" ht="18.75" customHeight="1">
      <c r="A36" s="113">
        <f>IF('Výsledková listina'!D36&lt;&gt;"",A35+1,"")</f>
        <v>32</v>
      </c>
      <c r="B36" s="107">
        <v>4</v>
      </c>
      <c r="C36" s="114" t="str">
        <f>'Startovní listina'!G52</f>
        <v>C</v>
      </c>
      <c r="D36" s="114">
        <f>'Startovní listina'!B52</f>
        <v>53</v>
      </c>
      <c r="E36" s="115" t="str">
        <f>'Startovní listina'!C52</f>
        <v>Nosek</v>
      </c>
      <c r="F36" s="115" t="str">
        <f>'Startovní listina'!D52</f>
        <v>Miroslav</v>
      </c>
      <c r="G36" s="115">
        <f>'Startovní listina'!E52</f>
        <v>1955</v>
      </c>
      <c r="H36" s="115" t="str">
        <f>'Startovní listina'!F52</f>
        <v>Moravská Slávia Brno</v>
      </c>
      <c r="I36" s="116">
        <v>0.1053587962962963</v>
      </c>
    </row>
    <row r="37" spans="1:9" ht="18.75" customHeight="1">
      <c r="A37" s="113">
        <f>IF('Výsledková listina'!D37&lt;&gt;"",A36+1,"")</f>
        <v>33</v>
      </c>
      <c r="B37" s="107">
        <v>9</v>
      </c>
      <c r="C37" s="114" t="str">
        <f>'Startovní listina'!G62</f>
        <v>B</v>
      </c>
      <c r="D37" s="114">
        <f>'Startovní listina'!B62</f>
        <v>63</v>
      </c>
      <c r="E37" s="115" t="str">
        <f>'Startovní listina'!C62</f>
        <v>Doležal</v>
      </c>
      <c r="F37" s="115" t="str">
        <f>'Startovní listina'!D62</f>
        <v>Marek</v>
      </c>
      <c r="G37" s="115">
        <f>'Startovní listina'!E62</f>
        <v>1973</v>
      </c>
      <c r="H37" s="115" t="str">
        <f>'Startovní listina'!F62</f>
        <v>NEW BALANCE</v>
      </c>
      <c r="I37" s="116">
        <v>0.10549768518518519</v>
      </c>
    </row>
    <row r="38" spans="1:9" ht="18.75" customHeight="1">
      <c r="A38" s="113">
        <f>IF('Výsledková listina'!D38&lt;&gt;"",A37+1,"")</f>
        <v>34</v>
      </c>
      <c r="B38" s="107">
        <v>10</v>
      </c>
      <c r="C38" s="68" t="str">
        <f>'Startovní listina'!G98</f>
        <v>B</v>
      </c>
      <c r="D38" s="68">
        <f>'Startovní listina'!B98</f>
        <v>106</v>
      </c>
      <c r="E38" s="69" t="str">
        <f>'Startovní listina'!C98</f>
        <v>Fučík</v>
      </c>
      <c r="F38" s="69" t="str">
        <f>'Startovní listina'!D98</f>
        <v>Jaroslav</v>
      </c>
      <c r="G38" s="69">
        <f>'Startovní listina'!E98</f>
        <v>1974</v>
      </c>
      <c r="H38" s="69" t="str">
        <f>'Startovní listina'!F98</f>
        <v>Prosetín</v>
      </c>
      <c r="I38" s="116">
        <v>0.10600694444444443</v>
      </c>
    </row>
    <row r="39" spans="1:9" ht="18.75" customHeight="1">
      <c r="A39" s="113">
        <f>IF('Výsledková listina'!D39&lt;&gt;"",A38+1,"")</f>
        <v>35</v>
      </c>
      <c r="B39" s="107">
        <v>2</v>
      </c>
      <c r="C39" s="114" t="str">
        <f>'Startovní listina'!G66</f>
        <v>G</v>
      </c>
      <c r="D39" s="114">
        <f>'Startovní listina'!B66</f>
        <v>70</v>
      </c>
      <c r="E39" s="115" t="str">
        <f>'Startovní listina'!C66</f>
        <v>Barešová</v>
      </c>
      <c r="F39" s="115" t="str">
        <f>'Startovní listina'!D66</f>
        <v>Milada</v>
      </c>
      <c r="G39" s="115">
        <f>'Startovní listina'!E66</f>
        <v>1975</v>
      </c>
      <c r="H39" s="115" t="str">
        <f>'Startovní listina'!F66</f>
        <v>Kunštát</v>
      </c>
      <c r="I39" s="74">
        <v>0.10628472222222222</v>
      </c>
    </row>
    <row r="40" spans="1:9" ht="18.75" customHeight="1">
      <c r="A40" s="113">
        <f>IF('Výsledková listina'!D40&lt;&gt;"",A39+1,"")</f>
        <v>36</v>
      </c>
      <c r="B40" s="107">
        <v>18</v>
      </c>
      <c r="C40" s="114" t="str">
        <f>'Startovní listina'!G96</f>
        <v>A</v>
      </c>
      <c r="D40" s="114">
        <f>'Startovní listina'!B96</f>
        <v>104</v>
      </c>
      <c r="E40" s="115" t="str">
        <f>'Startovní listina'!C96</f>
        <v>Brabenec</v>
      </c>
      <c r="F40" s="115" t="str">
        <f>'Startovní listina'!D96</f>
        <v>Aleš</v>
      </c>
      <c r="G40" s="115">
        <f>'Startovní listina'!E96</f>
        <v>1987</v>
      </c>
      <c r="H40" s="115" t="str">
        <f>'Startovní listina'!F96</f>
        <v>Žďár nad Sázavou</v>
      </c>
      <c r="I40" s="116">
        <v>0.10633101851851852</v>
      </c>
    </row>
    <row r="41" spans="1:9" ht="18.75" customHeight="1">
      <c r="A41" s="113">
        <f>IF('Výsledková listina'!D41&lt;&gt;"",A40+1,"")</f>
        <v>37</v>
      </c>
      <c r="B41" s="107">
        <v>19</v>
      </c>
      <c r="C41" s="114" t="str">
        <f>'Startovní listina'!G64</f>
        <v>A</v>
      </c>
      <c r="D41" s="114">
        <f>'Startovní listina'!B64</f>
        <v>67</v>
      </c>
      <c r="E41" s="115" t="str">
        <f>'Startovní listina'!C64</f>
        <v>Pavelka</v>
      </c>
      <c r="F41" s="115" t="str">
        <f>'Startovní listina'!D64</f>
        <v>Richard</v>
      </c>
      <c r="G41" s="115">
        <f>'Startovní listina'!E64</f>
        <v>1981</v>
      </c>
      <c r="H41" s="115" t="str">
        <f>'Startovní listina'!F64</f>
        <v>Brno</v>
      </c>
      <c r="I41" s="116">
        <v>0.10645833333333332</v>
      </c>
    </row>
    <row r="42" spans="1:9" ht="18.75" customHeight="1">
      <c r="A42" s="113">
        <f>IF('Výsledková listina'!D42&lt;&gt;"",A41+1,"")</f>
        <v>38</v>
      </c>
      <c r="B42" s="107">
        <v>3</v>
      </c>
      <c r="C42" s="114" t="str">
        <f>'Startovní listina'!G11</f>
        <v>G</v>
      </c>
      <c r="D42" s="114">
        <f>'Startovní listina'!B11</f>
        <v>7</v>
      </c>
      <c r="E42" s="115" t="str">
        <f>'Startovní listina'!C11</f>
        <v>Komárková</v>
      </c>
      <c r="F42" s="115" t="str">
        <f>'Startovní listina'!D11</f>
        <v>Zdeňka</v>
      </c>
      <c r="G42" s="115">
        <f>'Startovní listina'!E11</f>
        <v>1974</v>
      </c>
      <c r="H42" s="115" t="str">
        <f>'Startovní listina'!F11</f>
        <v>SDH Bolešín</v>
      </c>
      <c r="I42" s="116">
        <v>0.10652777777777778</v>
      </c>
    </row>
    <row r="43" spans="1:9" ht="18.75" customHeight="1">
      <c r="A43" s="113">
        <f>IF('Výsledková listina'!D43&lt;&gt;"",A42+1,"")</f>
        <v>39</v>
      </c>
      <c r="B43" s="107">
        <v>20</v>
      </c>
      <c r="C43" s="114" t="str">
        <f>'Startovní listina'!G19</f>
        <v>A</v>
      </c>
      <c r="D43" s="114">
        <f>'Startovní listina'!B19</f>
        <v>16</v>
      </c>
      <c r="E43" s="115" t="str">
        <f>'Startovní listina'!C19</f>
        <v>Kameníček</v>
      </c>
      <c r="F43" s="115" t="str">
        <f>'Startovní listina'!D19</f>
        <v>Michal</v>
      </c>
      <c r="G43" s="115">
        <f>'Startovní listina'!E19</f>
        <v>1986</v>
      </c>
      <c r="H43" s="115" t="str">
        <f>'Startovní listina'!F19</f>
        <v>Vinařice</v>
      </c>
      <c r="I43" s="116">
        <v>0.10708333333333335</v>
      </c>
    </row>
    <row r="44" spans="1:9" ht="18.75" customHeight="1">
      <c r="A44" s="113">
        <f>IF('Výsledková listina'!D44&lt;&gt;"",A43+1,"")</f>
        <v>40</v>
      </c>
      <c r="B44" s="107">
        <v>21</v>
      </c>
      <c r="C44" s="114" t="str">
        <f>'Startovní listina'!G79</f>
        <v>A</v>
      </c>
      <c r="D44" s="114">
        <f>'Startovní listina'!B79</f>
        <v>86</v>
      </c>
      <c r="E44" s="115" t="str">
        <f>'Startovní listina'!C79</f>
        <v>Navrátil</v>
      </c>
      <c r="F44" s="115" t="str">
        <f>'Startovní listina'!D79</f>
        <v>Marek</v>
      </c>
      <c r="G44" s="115">
        <f>'Startovní listina'!E79</f>
        <v>1990</v>
      </c>
      <c r="H44" s="115" t="str">
        <f>'Startovní listina'!F79</f>
        <v>Rožná</v>
      </c>
      <c r="I44" s="116">
        <v>0.10715277777777778</v>
      </c>
    </row>
    <row r="45" spans="1:9" ht="18.75" customHeight="1">
      <c r="A45" s="113">
        <f>IF('Výsledková listina'!D45&lt;&gt;"",A44+1,"")</f>
        <v>41</v>
      </c>
      <c r="B45" s="107">
        <v>22</v>
      </c>
      <c r="C45" s="114" t="str">
        <f>'Startovní listina'!G31</f>
        <v>A</v>
      </c>
      <c r="D45" s="114">
        <f>'Startovní listina'!B31</f>
        <v>29</v>
      </c>
      <c r="E45" s="115" t="str">
        <f>'Startovní listina'!C31</f>
        <v>Veškrna</v>
      </c>
      <c r="F45" s="115" t="str">
        <f>'Startovní listina'!D31</f>
        <v>Ivan</v>
      </c>
      <c r="G45" s="115">
        <f>'Startovní listina'!E31</f>
        <v>1983</v>
      </c>
      <c r="H45" s="115" t="str">
        <f>'Startovní listina'!F31</f>
        <v>Brno</v>
      </c>
      <c r="I45" s="116">
        <v>0.10734953703703703</v>
      </c>
    </row>
    <row r="46" spans="1:9" ht="18.75" customHeight="1">
      <c r="A46" s="113">
        <f>IF('Výsledková listina'!D46&lt;&gt;"",A45+1,"")</f>
        <v>42</v>
      </c>
      <c r="B46" s="107">
        <v>2</v>
      </c>
      <c r="C46" s="114" t="str">
        <f>'Startovní listina'!G30</f>
        <v>F</v>
      </c>
      <c r="D46" s="114">
        <f>'Startovní listina'!B30</f>
        <v>28</v>
      </c>
      <c r="E46" s="115" t="str">
        <f>'Startovní listina'!C30</f>
        <v>Procházková</v>
      </c>
      <c r="F46" s="115" t="str">
        <f>'Startovní listina'!D30</f>
        <v>Tereza</v>
      </c>
      <c r="G46" s="115">
        <f>'Startovní listina'!E30</f>
        <v>1990</v>
      </c>
      <c r="H46" s="115" t="str">
        <f>'Startovní listina'!F30</f>
        <v>Orel Ořechov</v>
      </c>
      <c r="I46" s="116">
        <v>0.10734953703703703</v>
      </c>
    </row>
    <row r="47" spans="1:9" ht="18.75" customHeight="1">
      <c r="A47" s="113">
        <f>IF('Výsledková listina'!D47&lt;&gt;"",A46+1,"")</f>
        <v>43</v>
      </c>
      <c r="B47" s="107">
        <v>5</v>
      </c>
      <c r="C47" s="114" t="str">
        <f>'Startovní listina'!G60</f>
        <v>C</v>
      </c>
      <c r="D47" s="114">
        <f>'Startovní listina'!B60</f>
        <v>61</v>
      </c>
      <c r="E47" s="115" t="str">
        <f>'Startovní listina'!C60</f>
        <v>Měřínský</v>
      </c>
      <c r="F47" s="115" t="str">
        <f>'Startovní listina'!D60</f>
        <v>Jaroslav</v>
      </c>
      <c r="G47" s="115">
        <f>'Startovní listina'!E60</f>
        <v>1961</v>
      </c>
      <c r="H47" s="115" t="str">
        <f>'Startovní listina'!F60</f>
        <v>AK Perná</v>
      </c>
      <c r="I47" s="116">
        <v>0.10754629629629631</v>
      </c>
    </row>
    <row r="48" spans="1:9" ht="18.75" customHeight="1">
      <c r="A48" s="113">
        <f>IF('Výsledková listina'!D48&lt;&gt;"",A47+1,"")</f>
        <v>44</v>
      </c>
      <c r="B48" s="107">
        <v>3</v>
      </c>
      <c r="C48" s="114" t="str">
        <f>'Startovní listina'!G71</f>
        <v>F</v>
      </c>
      <c r="D48" s="114">
        <f>'Startovní listina'!B71</f>
        <v>76</v>
      </c>
      <c r="E48" s="115" t="str">
        <f>'Startovní listina'!C71</f>
        <v>Krejčová</v>
      </c>
      <c r="F48" s="115" t="str">
        <f>'Startovní listina'!D71</f>
        <v>Magda</v>
      </c>
      <c r="G48" s="115">
        <f>'Startovní listina'!E71</f>
        <v>1980</v>
      </c>
      <c r="H48" s="115" t="str">
        <f>'Startovní listina'!F71</f>
        <v>Brno</v>
      </c>
      <c r="I48" s="116">
        <v>0.10761574074074075</v>
      </c>
    </row>
    <row r="49" spans="1:9" ht="18.75" customHeight="1">
      <c r="A49" s="113">
        <f>IF('Výsledková listina'!D49&lt;&gt;"",A48+1,"")</f>
        <v>45</v>
      </c>
      <c r="B49" s="107">
        <v>4</v>
      </c>
      <c r="C49" s="114" t="str">
        <f>'Startovní listina'!G42</f>
        <v>G</v>
      </c>
      <c r="D49" s="114">
        <f>'Startovní listina'!B42</f>
        <v>42</v>
      </c>
      <c r="E49" s="115" t="str">
        <f>'Startovní listina'!C42</f>
        <v>Klimánková</v>
      </c>
      <c r="F49" s="115" t="str">
        <f>'Startovní listina'!D42</f>
        <v>Eva</v>
      </c>
      <c r="G49" s="115">
        <f>'Startovní listina'!E42</f>
        <v>1973</v>
      </c>
      <c r="H49" s="115" t="str">
        <f>'Startovní listina'!F42</f>
        <v>Brno</v>
      </c>
      <c r="I49" s="116">
        <v>0.10781249999999999</v>
      </c>
    </row>
    <row r="50" spans="1:9" ht="18.75" customHeight="1">
      <c r="A50" s="113">
        <f>IF('Výsledková listina'!D50&lt;&gt;"",A49+1,"")</f>
        <v>46</v>
      </c>
      <c r="B50" s="107">
        <v>4</v>
      </c>
      <c r="C50" s="114" t="str">
        <f>'Startovní listina'!G49</f>
        <v>F</v>
      </c>
      <c r="D50" s="114">
        <f>'Startovní listina'!B49</f>
        <v>49</v>
      </c>
      <c r="E50" s="115" t="str">
        <f>'Startovní listina'!C49</f>
        <v>Pešáková</v>
      </c>
      <c r="F50" s="115" t="str">
        <f>'Startovní listina'!D49</f>
        <v>Mirka</v>
      </c>
      <c r="G50" s="115">
        <f>'Startovní listina'!E49</f>
        <v>1985</v>
      </c>
      <c r="H50" s="115" t="str">
        <f>'Startovní listina'!F49</f>
        <v>Tetčice</v>
      </c>
      <c r="I50" s="74">
        <v>0.10782407407407407</v>
      </c>
    </row>
    <row r="51" spans="1:9" ht="18.75" customHeight="1">
      <c r="A51" s="113">
        <f>IF('Výsledková listina'!D51&lt;&gt;"",A50+1,"")</f>
        <v>47</v>
      </c>
      <c r="B51" s="107">
        <v>11</v>
      </c>
      <c r="C51" s="114" t="str">
        <f>'Startovní listina'!G72</f>
        <v>B</v>
      </c>
      <c r="D51" s="114">
        <f>'Startovní listina'!B72</f>
        <v>77</v>
      </c>
      <c r="E51" s="115" t="str">
        <f>'Startovní listina'!C72</f>
        <v>Janek</v>
      </c>
      <c r="F51" s="115" t="str">
        <f>'Startovní listina'!D72</f>
        <v>Petr</v>
      </c>
      <c r="G51" s="115">
        <f>'Startovní listina'!E72</f>
        <v>1969</v>
      </c>
      <c r="H51" s="115" t="str">
        <f>'Startovní listina'!F72</f>
        <v>Brno</v>
      </c>
      <c r="I51" s="116">
        <v>0.10795138888888889</v>
      </c>
    </row>
    <row r="52" spans="1:9" ht="18.75" customHeight="1">
      <c r="A52" s="113">
        <f>IF('Výsledková listina'!D52&lt;&gt;"",A51+1,"")</f>
        <v>48</v>
      </c>
      <c r="B52" s="107">
        <v>23</v>
      </c>
      <c r="C52" s="114" t="str">
        <f>'Startovní listina'!G36</f>
        <v>A</v>
      </c>
      <c r="D52" s="114">
        <f>'Startovní listina'!B36</f>
        <v>35</v>
      </c>
      <c r="E52" s="115" t="str">
        <f>'Startovní listina'!C36</f>
        <v>Stejskal</v>
      </c>
      <c r="F52" s="115" t="str">
        <f>'Startovní listina'!D36</f>
        <v>Petr</v>
      </c>
      <c r="G52" s="115">
        <f>'Startovní listina'!E36</f>
        <v>1976</v>
      </c>
      <c r="H52" s="115" t="str">
        <f>'Startovní listina'!F36</f>
        <v>Farma Jiřího Chrásta</v>
      </c>
      <c r="I52" s="116">
        <v>0.10817129629629629</v>
      </c>
    </row>
    <row r="53" spans="1:9" ht="18.75" customHeight="1">
      <c r="A53" s="113">
        <f>IF('Výsledková listina'!D53&lt;&gt;"",A52+1,"")</f>
        <v>49</v>
      </c>
      <c r="B53" s="107">
        <v>6</v>
      </c>
      <c r="C53" s="68" t="str">
        <f>'Startovní listina'!G103</f>
        <v>C</v>
      </c>
      <c r="D53" s="68">
        <f>'Startovní listina'!B103</f>
        <v>111</v>
      </c>
      <c r="E53" s="69" t="str">
        <f>'Startovní listina'!C103</f>
        <v>Sedláček</v>
      </c>
      <c r="F53" s="69" t="str">
        <f>'Startovní listina'!D103</f>
        <v>Svatopluk</v>
      </c>
      <c r="G53" s="69">
        <f>'Startovní listina'!E103</f>
        <v>1957</v>
      </c>
      <c r="H53" s="69" t="str">
        <f>'Startovní listina'!F103</f>
        <v>Moravská Slávia Brno</v>
      </c>
      <c r="I53" s="116">
        <v>0.10827546296296296</v>
      </c>
    </row>
    <row r="54" spans="1:9" ht="18.75" customHeight="1">
      <c r="A54" s="113">
        <f>IF('Výsledková listina'!D54&lt;&gt;"",A53+1,"")</f>
        <v>50</v>
      </c>
      <c r="B54" s="107">
        <v>12</v>
      </c>
      <c r="C54" s="114" t="str">
        <f>'Startovní listina'!G17</f>
        <v>B</v>
      </c>
      <c r="D54" s="114">
        <f>'Startovní listina'!B17</f>
        <v>13</v>
      </c>
      <c r="E54" s="115" t="str">
        <f>'Startovní listina'!C17</f>
        <v>Provazník</v>
      </c>
      <c r="F54" s="115" t="str">
        <f>'Startovní listina'!D17</f>
        <v>Milan</v>
      </c>
      <c r="G54" s="115">
        <f>'Startovní listina'!E17</f>
        <v>1966</v>
      </c>
      <c r="H54" s="115" t="str">
        <f>'Startovní listina'!F17</f>
        <v>Polička</v>
      </c>
      <c r="I54" s="116">
        <v>0.10953703703703704</v>
      </c>
    </row>
    <row r="55" spans="1:9" ht="18.75" customHeight="1">
      <c r="A55" s="113">
        <f>IF('Výsledková listina'!D55&lt;&gt;"",A54+1,"")</f>
        <v>51</v>
      </c>
      <c r="B55" s="107">
        <v>24</v>
      </c>
      <c r="C55" s="114" t="str">
        <f>'Startovní listina'!G41</f>
        <v>A</v>
      </c>
      <c r="D55" s="114">
        <f>'Startovní listina'!B41</f>
        <v>41</v>
      </c>
      <c r="E55" s="115" t="str">
        <f>'Startovní listina'!C41</f>
        <v>Dubský</v>
      </c>
      <c r="F55" s="115" t="str">
        <f>'Startovní listina'!D41</f>
        <v>Roman</v>
      </c>
      <c r="G55" s="115">
        <f>'Startovní listina'!E41</f>
        <v>1978</v>
      </c>
      <c r="H55" s="115" t="str">
        <f>'Startovní listina'!F41</f>
        <v>Přibyslav</v>
      </c>
      <c r="I55" s="116">
        <v>0.11126157407407407</v>
      </c>
    </row>
    <row r="56" spans="1:9" ht="18.75" customHeight="1">
      <c r="A56" s="113">
        <f>IF('Výsledková listina'!D56&lt;&gt;"",A55+1,"")</f>
        <v>52</v>
      </c>
      <c r="B56" s="107">
        <v>5</v>
      </c>
      <c r="C56" s="114" t="str">
        <f>'Startovní listina'!G63</f>
        <v>G</v>
      </c>
      <c r="D56" s="114">
        <f>'Startovní listina'!B63</f>
        <v>64</v>
      </c>
      <c r="E56" s="115" t="str">
        <f>'Startovní listina'!C63</f>
        <v>Ráček-Pelikánová</v>
      </c>
      <c r="F56" s="115" t="str">
        <f>'Startovní listina'!D63</f>
        <v>Dáša</v>
      </c>
      <c r="G56" s="115">
        <f>'Startovní listina'!E63</f>
        <v>1976</v>
      </c>
      <c r="H56" s="115" t="str">
        <f>'Startovní listina'!F63</f>
        <v>Brno</v>
      </c>
      <c r="I56" s="116">
        <v>0.11168981481481481</v>
      </c>
    </row>
    <row r="57" spans="1:9" ht="18.75" customHeight="1">
      <c r="A57" s="113">
        <f>IF('Výsledková listina'!D57&lt;&gt;"",A56+1,"")</f>
        <v>53</v>
      </c>
      <c r="B57" s="107">
        <v>25</v>
      </c>
      <c r="C57" s="114" t="str">
        <f>'Startovní listina'!G50</f>
        <v>A</v>
      </c>
      <c r="D57" s="114">
        <f>'Startovní listina'!B50</f>
        <v>50</v>
      </c>
      <c r="E57" s="115" t="str">
        <f>'Startovní listina'!C50</f>
        <v>Kubík</v>
      </c>
      <c r="F57" s="115" t="str">
        <f>'Startovní listina'!D50</f>
        <v>Pavel</v>
      </c>
      <c r="G57" s="115">
        <f>'Startovní listina'!E50</f>
        <v>1981</v>
      </c>
      <c r="H57" s="115" t="str">
        <f>'Startovní listina'!F50</f>
        <v>Blansko</v>
      </c>
      <c r="I57" s="74">
        <v>0.11175925925925927</v>
      </c>
    </row>
    <row r="58" spans="1:9" ht="18.75" customHeight="1">
      <c r="A58" s="113">
        <f>IF('Výsledková listina'!D58&lt;&gt;"",A57+1,"")</f>
        <v>54</v>
      </c>
      <c r="B58" s="107">
        <v>26</v>
      </c>
      <c r="C58" s="114" t="str">
        <f>'Startovní listina'!G85</f>
        <v>A</v>
      </c>
      <c r="D58" s="114">
        <f>'Startovní listina'!B85</f>
        <v>93</v>
      </c>
      <c r="E58" s="115" t="str">
        <f>'Startovní listina'!C85</f>
        <v>Filip</v>
      </c>
      <c r="F58" s="115" t="str">
        <f>'Startovní listina'!D85</f>
        <v>Rostislav</v>
      </c>
      <c r="G58" s="115">
        <f>'Startovní listina'!E85</f>
        <v>1986</v>
      </c>
      <c r="H58" s="115" t="str">
        <f>'Startovní listina'!F85</f>
        <v>HO Vír</v>
      </c>
      <c r="I58" s="116">
        <v>0.11337962962962962</v>
      </c>
    </row>
    <row r="59" spans="1:9" ht="18.75" customHeight="1">
      <c r="A59" s="113">
        <f>IF('Výsledková listina'!D59&lt;&gt;"",A58+1,"")</f>
        <v>55</v>
      </c>
      <c r="B59" s="107">
        <v>27</v>
      </c>
      <c r="C59" s="114" t="str">
        <f>'Startovní listina'!G84</f>
        <v>A</v>
      </c>
      <c r="D59" s="114">
        <f>'Startovní listina'!B84</f>
        <v>92</v>
      </c>
      <c r="E59" s="115" t="str">
        <f>'Startovní listina'!C84</f>
        <v>Koutský</v>
      </c>
      <c r="F59" s="115" t="str">
        <f>'Startovní listina'!D84</f>
        <v>Tomáš</v>
      </c>
      <c r="G59" s="115">
        <f>'Startovní listina'!E84</f>
        <v>1987</v>
      </c>
      <c r="H59" s="115" t="str">
        <f>'Startovní listina'!F84</f>
        <v>HO Vír</v>
      </c>
      <c r="I59" s="116">
        <v>0.1133912037037037</v>
      </c>
    </row>
    <row r="60" spans="1:9" ht="18.75" customHeight="1">
      <c r="A60" s="113">
        <f>IF('Výsledková listina'!D60&lt;&gt;"",A59+1,"")</f>
        <v>56</v>
      </c>
      <c r="B60" s="107">
        <v>13</v>
      </c>
      <c r="C60" s="68" t="str">
        <f>'Startovní listina'!G102</f>
        <v>B</v>
      </c>
      <c r="D60" s="68">
        <f>'Startovní listina'!B102</f>
        <v>110</v>
      </c>
      <c r="E60" s="69" t="str">
        <f>'Startovní listina'!C102</f>
        <v>Novotný</v>
      </c>
      <c r="F60" s="69" t="str">
        <f>'Startovní listina'!D102</f>
        <v>Petr</v>
      </c>
      <c r="G60" s="69">
        <f>'Startovní listina'!E102</f>
        <v>1965</v>
      </c>
      <c r="H60" s="69" t="str">
        <f>'Startovní listina'!F102</f>
        <v>Kuřim</v>
      </c>
      <c r="I60" s="116">
        <v>0.11346064814814816</v>
      </c>
    </row>
    <row r="61" spans="1:9" ht="18.75" customHeight="1">
      <c r="A61" s="113">
        <f>IF('Výsledková listina'!D61&lt;&gt;"",A60+1,"")</f>
        <v>57</v>
      </c>
      <c r="B61" s="107">
        <v>28</v>
      </c>
      <c r="C61" s="114" t="str">
        <f>'Startovní listina'!G37</f>
        <v>A</v>
      </c>
      <c r="D61" s="114">
        <f>'Startovní listina'!B37</f>
        <v>36</v>
      </c>
      <c r="E61" s="115" t="str">
        <f>'Startovní listina'!C37</f>
        <v>Čech</v>
      </c>
      <c r="F61" s="115" t="str">
        <f>'Startovní listina'!D37</f>
        <v>Martin</v>
      </c>
      <c r="G61" s="115">
        <f>'Startovní listina'!E37</f>
        <v>1978</v>
      </c>
      <c r="H61" s="115" t="str">
        <f>'Startovní listina'!F37</f>
        <v>Farma Jiřího Chrásta</v>
      </c>
      <c r="I61" s="116">
        <v>0.1135648148148148</v>
      </c>
    </row>
    <row r="62" spans="1:9" ht="18.75" customHeight="1">
      <c r="A62" s="113">
        <f>IF('Výsledková listina'!D62&lt;&gt;"",A61+1,"")</f>
        <v>58</v>
      </c>
      <c r="B62" s="107">
        <v>14</v>
      </c>
      <c r="C62" s="114" t="str">
        <f>'Startovní listina'!G76</f>
        <v>B</v>
      </c>
      <c r="D62" s="114">
        <f>'Startovní listina'!B76</f>
        <v>83</v>
      </c>
      <c r="E62" s="115" t="str">
        <f>'Startovní listina'!C76</f>
        <v>Nosek</v>
      </c>
      <c r="F62" s="115" t="str">
        <f>'Startovní listina'!D76</f>
        <v>Pavel</v>
      </c>
      <c r="G62" s="115">
        <f>'Startovní listina'!E76</f>
        <v>1965</v>
      </c>
      <c r="H62" s="115" t="str">
        <f>'Startovní listina'!F76</f>
        <v>ASK Slavkov u Brna</v>
      </c>
      <c r="I62" s="116">
        <v>0.11357638888888888</v>
      </c>
    </row>
    <row r="63" spans="1:9" ht="18.75" customHeight="1">
      <c r="A63" s="113">
        <f>IF('Výsledková listina'!D63&lt;&gt;"",A62+1,"")</f>
        <v>59</v>
      </c>
      <c r="B63" s="107">
        <v>29</v>
      </c>
      <c r="C63" s="114" t="str">
        <f>'Startovní listina'!G6</f>
        <v>A</v>
      </c>
      <c r="D63" s="114">
        <f>'Startovní listina'!B6</f>
        <v>2</v>
      </c>
      <c r="E63" s="115" t="str">
        <f>'Startovní listina'!C6</f>
        <v>Jež</v>
      </c>
      <c r="F63" s="115" t="str">
        <f>'Startovní listina'!D6</f>
        <v>Zdeněk</v>
      </c>
      <c r="G63" s="115">
        <f>'Startovní listina'!E6</f>
        <v>1977</v>
      </c>
      <c r="H63" s="115" t="str">
        <f>'Startovní listina'!F6</f>
        <v>STS Chvojkovice Brod</v>
      </c>
      <c r="I63" s="116">
        <v>0.11568287037037038</v>
      </c>
    </row>
    <row r="64" spans="1:9" ht="18.75" customHeight="1">
      <c r="A64" s="113">
        <f>IF('Výsledková listina'!D64&lt;&gt;"",A63+1,"")</f>
        <v>60</v>
      </c>
      <c r="B64" s="107">
        <v>7</v>
      </c>
      <c r="C64" s="114" t="str">
        <f>'Startovní listina'!G34</f>
        <v>C</v>
      </c>
      <c r="D64" s="114">
        <f>'Startovní listina'!B34</f>
        <v>33</v>
      </c>
      <c r="E64" s="115" t="str">
        <f>'Startovní listina'!C34</f>
        <v>Suchý</v>
      </c>
      <c r="F64" s="115" t="str">
        <f>'Startovní listina'!D34</f>
        <v>Karel</v>
      </c>
      <c r="G64" s="115">
        <f>'Startovní listina'!E34</f>
        <v>1956</v>
      </c>
      <c r="H64" s="115" t="str">
        <f>'Startovní listina'!F34</f>
        <v>Náměšť nad Oslavou</v>
      </c>
      <c r="I64" s="116">
        <v>0.11644675925925925</v>
      </c>
    </row>
    <row r="65" spans="1:9" ht="18.75" customHeight="1">
      <c r="A65" s="113">
        <f>IF('Výsledková listina'!D65&lt;&gt;"",A64+1,"")</f>
        <v>61</v>
      </c>
      <c r="B65" s="107">
        <v>30</v>
      </c>
      <c r="C65" s="114" t="str">
        <f>'Startovní listina'!G43</f>
        <v>A</v>
      </c>
      <c r="D65" s="114">
        <f>'Startovní listina'!B43</f>
        <v>43</v>
      </c>
      <c r="E65" s="115" t="str">
        <f>'Startovní listina'!C43</f>
        <v>Mihola</v>
      </c>
      <c r="F65" s="115" t="str">
        <f>'Startovní listina'!D43</f>
        <v>Zbyněk</v>
      </c>
      <c r="G65" s="115">
        <f>'Startovní listina'!E43</f>
        <v>1975</v>
      </c>
      <c r="H65" s="115" t="str">
        <f>'Startovní listina'!F43</f>
        <v>Kunštát</v>
      </c>
      <c r="I65" s="116">
        <v>0.11717592592592592</v>
      </c>
    </row>
    <row r="66" spans="1:9" ht="18.75" customHeight="1">
      <c r="A66" s="113">
        <f>IF('Výsledková listina'!D66&lt;&gt;"",A65+1,"")</f>
        <v>62</v>
      </c>
      <c r="B66" s="107">
        <v>31</v>
      </c>
      <c r="C66" s="114" t="str">
        <f>'Startovní listina'!G86</f>
        <v>A</v>
      </c>
      <c r="D66" s="114">
        <f>'Startovní listina'!B86</f>
        <v>94</v>
      </c>
      <c r="E66" s="115" t="str">
        <f>'Startovní listina'!C86</f>
        <v>Kubík</v>
      </c>
      <c r="F66" s="115" t="str">
        <f>'Startovní listina'!D86</f>
        <v>Oldřich</v>
      </c>
      <c r="G66" s="115">
        <f>'Startovní listina'!E86</f>
        <v>1981</v>
      </c>
      <c r="H66" s="115" t="str">
        <f>'Startovní listina'!F86</f>
        <v>HO Vír</v>
      </c>
      <c r="I66" s="116">
        <v>0.11793981481481482</v>
      </c>
    </row>
    <row r="67" spans="1:9" ht="18.75" customHeight="1">
      <c r="A67" s="113">
        <f>IF('Výsledková listina'!D67&lt;&gt;"",A66+1,"")</f>
        <v>63</v>
      </c>
      <c r="B67" s="107">
        <v>32</v>
      </c>
      <c r="C67" s="114" t="str">
        <f>'Startovní listina'!G23</f>
        <v>A</v>
      </c>
      <c r="D67" s="114">
        <f>'Startovní listina'!B23</f>
        <v>20</v>
      </c>
      <c r="E67" s="115" t="str">
        <f>'Startovní listina'!C23</f>
        <v>Hlavsa</v>
      </c>
      <c r="F67" s="115" t="str">
        <f>'Startovní listina'!D23</f>
        <v>Tomáš</v>
      </c>
      <c r="G67" s="115">
        <f>'Startovní listina'!E23</f>
        <v>1983</v>
      </c>
      <c r="H67" s="115" t="str">
        <f>'Startovní listina'!F23</f>
        <v>Adamov</v>
      </c>
      <c r="I67" s="116">
        <v>0.11825231481481481</v>
      </c>
    </row>
    <row r="68" spans="1:9" ht="18.75" customHeight="1">
      <c r="A68" s="113">
        <f>IF('Výsledková listina'!D68&lt;&gt;"",A67+1,"")</f>
        <v>64</v>
      </c>
      <c r="B68" s="107">
        <v>15</v>
      </c>
      <c r="C68" s="114" t="str">
        <f>'Startovní listina'!G87</f>
        <v>B</v>
      </c>
      <c r="D68" s="114">
        <f>'Startovní listina'!B87</f>
        <v>95</v>
      </c>
      <c r="E68" s="115" t="str">
        <f>'Startovní listina'!C87</f>
        <v>Tyleček</v>
      </c>
      <c r="F68" s="115" t="str">
        <f>'Startovní listina'!D87</f>
        <v>Pavel</v>
      </c>
      <c r="G68" s="115">
        <f>'Startovní listina'!E87</f>
        <v>1973</v>
      </c>
      <c r="H68" s="115" t="str">
        <f>'Startovní listina'!F87</f>
        <v>Brno</v>
      </c>
      <c r="I68" s="116">
        <v>0.11921296296296297</v>
      </c>
    </row>
    <row r="69" spans="1:9" ht="18.75" customHeight="1">
      <c r="A69" s="113">
        <f>IF('Výsledková listina'!D69&lt;&gt;"",A68+1,"")</f>
        <v>65</v>
      </c>
      <c r="B69" s="107">
        <v>8</v>
      </c>
      <c r="C69" s="114" t="str">
        <f>'Startovní listina'!G95</f>
        <v>C</v>
      </c>
      <c r="D69" s="114">
        <f>'Startovní listina'!B95</f>
        <v>103</v>
      </c>
      <c r="E69" s="115" t="str">
        <f>'Startovní listina'!C95</f>
        <v>Brabenec</v>
      </c>
      <c r="F69" s="115" t="str">
        <f>'Startovní listina'!D95</f>
        <v>Miroslav</v>
      </c>
      <c r="G69" s="115">
        <f>'Startovní listina'!E95</f>
        <v>1959</v>
      </c>
      <c r="H69" s="115" t="str">
        <f>'Startovní listina'!F95</f>
        <v>Žďár nad Sázavou</v>
      </c>
      <c r="I69" s="116">
        <v>0.11938657407407406</v>
      </c>
    </row>
    <row r="70" spans="1:9" ht="18.75" customHeight="1">
      <c r="A70" s="113">
        <f>IF('Výsledková listina'!D70&lt;&gt;"",A69+1,"")</f>
        <v>66</v>
      </c>
      <c r="B70" s="107">
        <v>33</v>
      </c>
      <c r="C70" s="114" t="str">
        <f>'Startovní listina'!G40</f>
        <v>A</v>
      </c>
      <c r="D70" s="114">
        <f>'Startovní listina'!B40</f>
        <v>40</v>
      </c>
      <c r="E70" s="115" t="str">
        <f>'Startovní listina'!C40</f>
        <v>Blaha</v>
      </c>
      <c r="F70" s="115" t="str">
        <f>'Startovní listina'!D40</f>
        <v>Rostislav</v>
      </c>
      <c r="G70" s="115">
        <f>'Startovní listina'!E40</f>
        <v>1989</v>
      </c>
      <c r="H70" s="115" t="str">
        <f>'Startovní listina'!F40</f>
        <v>BK Vísky</v>
      </c>
      <c r="I70" s="116">
        <v>0.11976851851851851</v>
      </c>
    </row>
    <row r="71" spans="1:9" ht="18.75" customHeight="1">
      <c r="A71" s="113">
        <f>IF('Výsledková listina'!D71&lt;&gt;"",A70+1,"")</f>
        <v>67</v>
      </c>
      <c r="B71" s="107">
        <v>1</v>
      </c>
      <c r="C71" s="114" t="str">
        <f>'Startovní listina'!G58</f>
        <v>D</v>
      </c>
      <c r="D71" s="114">
        <f>'Startovní listina'!B58</f>
        <v>59</v>
      </c>
      <c r="E71" s="115" t="str">
        <f>'Startovní listina'!C58</f>
        <v>Boháč</v>
      </c>
      <c r="F71" s="115" t="str">
        <f>'Startovní listina'!D58</f>
        <v>Jiří</v>
      </c>
      <c r="G71" s="115">
        <f>'Startovní listina'!E58</f>
        <v>1954</v>
      </c>
      <c r="H71" s="115" t="str">
        <f>'Startovní listina'!F58</f>
        <v>Brno</v>
      </c>
      <c r="I71" s="116">
        <v>0.11998842592592592</v>
      </c>
    </row>
    <row r="72" spans="1:9" ht="18.75" customHeight="1">
      <c r="A72" s="113">
        <f>IF('Výsledková listina'!D72&lt;&gt;"",A71+1,"")</f>
        <v>68</v>
      </c>
      <c r="B72" s="107">
        <v>34</v>
      </c>
      <c r="C72" s="114" t="str">
        <f>'Startovní listina'!G59</f>
        <v>A</v>
      </c>
      <c r="D72" s="114">
        <f>'Startovní listina'!B59</f>
        <v>60</v>
      </c>
      <c r="E72" s="115" t="str">
        <f>'Startovní listina'!C59</f>
        <v>Matuška</v>
      </c>
      <c r="F72" s="115" t="str">
        <f>'Startovní listina'!D59</f>
        <v>Slávek</v>
      </c>
      <c r="G72" s="115">
        <f>'Startovní listina'!E59</f>
        <v>1980</v>
      </c>
      <c r="H72" s="115" t="str">
        <f>'Startovní listina'!F59</f>
        <v>HO Vír</v>
      </c>
      <c r="I72" s="116">
        <v>0.12010416666666668</v>
      </c>
    </row>
    <row r="73" spans="1:9" ht="18.75" customHeight="1">
      <c r="A73" s="113">
        <f>IF('Výsledková listina'!D73&lt;&gt;"",A72+1,"")</f>
        <v>69</v>
      </c>
      <c r="B73" s="107">
        <v>35</v>
      </c>
      <c r="C73" s="114" t="str">
        <f>'Startovní listina'!G80</f>
        <v>A</v>
      </c>
      <c r="D73" s="114">
        <f>'Startovní listina'!B80</f>
        <v>87</v>
      </c>
      <c r="E73" s="115" t="str">
        <f>'Startovní listina'!C80</f>
        <v>Centko</v>
      </c>
      <c r="F73" s="115" t="str">
        <f>'Startovní listina'!D80</f>
        <v>Pavol</v>
      </c>
      <c r="G73" s="115">
        <f>'Startovní listina'!E80</f>
        <v>1980</v>
      </c>
      <c r="H73" s="115" t="str">
        <f>'Startovní listina'!F80</f>
        <v>HO Vír</v>
      </c>
      <c r="I73" s="116">
        <v>0.12011574074074073</v>
      </c>
    </row>
    <row r="74" spans="1:9" ht="18.75" customHeight="1">
      <c r="A74" s="113">
        <f>IF('Výsledková listina'!D74&lt;&gt;"",A73+1,"")</f>
        <v>70</v>
      </c>
      <c r="B74" s="107">
        <v>6</v>
      </c>
      <c r="C74" s="114" t="str">
        <f>'Startovní listina'!G83</f>
        <v>G</v>
      </c>
      <c r="D74" s="114">
        <f>'Startovní listina'!B83</f>
        <v>91</v>
      </c>
      <c r="E74" s="115" t="str">
        <f>'Startovní listina'!C83</f>
        <v>Břížďalová</v>
      </c>
      <c r="F74" s="115" t="str">
        <f>'Startovní listina'!D83</f>
        <v>Jana</v>
      </c>
      <c r="G74" s="115">
        <f>'Startovní listina'!E83</f>
        <v>1978</v>
      </c>
      <c r="H74" s="115" t="str">
        <f>'Startovní listina'!F83</f>
        <v>Brno</v>
      </c>
      <c r="I74" s="116">
        <v>0.12077546296296297</v>
      </c>
    </row>
    <row r="75" spans="1:9" ht="18.75" customHeight="1">
      <c r="A75" s="113">
        <f>IF('Výsledková listina'!D75&lt;&gt;"",A74+1,"")</f>
        <v>71</v>
      </c>
      <c r="B75" s="107">
        <v>2</v>
      </c>
      <c r="C75" s="114" t="str">
        <f>'Startovní listina'!G16</f>
        <v>D</v>
      </c>
      <c r="D75" s="114">
        <f>'Startovní listina'!B16</f>
        <v>12</v>
      </c>
      <c r="E75" s="115" t="str">
        <f>'Startovní listina'!C16</f>
        <v>Chromý</v>
      </c>
      <c r="F75" s="115" t="str">
        <f>'Startovní listina'!D16</f>
        <v>Bořivoj</v>
      </c>
      <c r="G75" s="115">
        <f>'Startovní listina'!E16</f>
        <v>1953</v>
      </c>
      <c r="H75" s="115" t="str">
        <f>'Startovní listina'!F16</f>
        <v>Tišnov</v>
      </c>
      <c r="I75" s="116">
        <v>0.12104166666666666</v>
      </c>
    </row>
    <row r="76" spans="1:9" ht="18.75" customHeight="1">
      <c r="A76" s="113">
        <f>IF('Výsledková listina'!D76&lt;&gt;"",A75+1,"")</f>
        <v>72</v>
      </c>
      <c r="B76" s="107">
        <v>16</v>
      </c>
      <c r="C76" s="114" t="str">
        <f>'Startovní listina'!G65</f>
        <v>B</v>
      </c>
      <c r="D76" s="114">
        <f>'Startovní listina'!B65</f>
        <v>69</v>
      </c>
      <c r="E76" s="115" t="str">
        <f>'Startovní listina'!C65</f>
        <v>Veselý</v>
      </c>
      <c r="F76" s="115" t="str">
        <f>'Startovní listina'!D65</f>
        <v>Prokop</v>
      </c>
      <c r="G76" s="115">
        <f>'Startovní listina'!E65</f>
        <v>1969</v>
      </c>
      <c r="H76" s="115" t="str">
        <f>'Startovní listina'!F65</f>
        <v>Kunštát</v>
      </c>
      <c r="I76" s="116">
        <v>0.12116898148148147</v>
      </c>
    </row>
    <row r="77" spans="1:9" ht="18.75" customHeight="1">
      <c r="A77" s="113">
        <f>IF('Výsledková listina'!D77&lt;&gt;"",A76+1,"")</f>
        <v>73</v>
      </c>
      <c r="B77" s="107">
        <v>36</v>
      </c>
      <c r="C77" s="114" t="str">
        <f>'Startovní listina'!G7</f>
        <v>A</v>
      </c>
      <c r="D77" s="114">
        <f>'Startovní listina'!B7</f>
        <v>3</v>
      </c>
      <c r="E77" s="115" t="str">
        <f>'Startovní listina'!C7</f>
        <v>Podsedník</v>
      </c>
      <c r="F77" s="115" t="str">
        <f>'Startovní listina'!D7</f>
        <v>Marek</v>
      </c>
      <c r="G77" s="115">
        <f>'Startovní listina'!E7</f>
        <v>1985</v>
      </c>
      <c r="H77" s="115" t="str">
        <f>'Startovní listina'!F7</f>
        <v>Miroslav</v>
      </c>
      <c r="I77" s="116">
        <v>0.12168981481481482</v>
      </c>
    </row>
    <row r="78" spans="1:9" ht="18.75" customHeight="1">
      <c r="A78" s="113">
        <f>IF('Výsledková listina'!D78&lt;&gt;"",A77+1,"")</f>
        <v>74</v>
      </c>
      <c r="B78" s="107">
        <v>9</v>
      </c>
      <c r="C78" s="114" t="str">
        <f>'Startovní listina'!G26</f>
        <v>C</v>
      </c>
      <c r="D78" s="114">
        <f>'Startovní listina'!B26</f>
        <v>23</v>
      </c>
      <c r="E78" s="115" t="str">
        <f>'Startovní listina'!C26</f>
        <v>Kučínský</v>
      </c>
      <c r="F78" s="115" t="str">
        <f>'Startovní listina'!D26</f>
        <v>Pavel</v>
      </c>
      <c r="G78" s="115">
        <f>'Startovní listina'!E26</f>
        <v>1959</v>
      </c>
      <c r="H78" s="115" t="str">
        <f>'Startovní listina'!F26</f>
        <v>Brno</v>
      </c>
      <c r="I78" s="116">
        <v>0.121875</v>
      </c>
    </row>
    <row r="79" spans="1:9" ht="18.75" customHeight="1">
      <c r="A79" s="113">
        <f>IF('Výsledková listina'!D79&lt;&gt;"",A78+1,"")</f>
        <v>75</v>
      </c>
      <c r="B79" s="107">
        <v>37</v>
      </c>
      <c r="C79" s="114" t="str">
        <f>'Startovní listina'!G25</f>
        <v>A</v>
      </c>
      <c r="D79" s="114">
        <f>'Startovní listina'!B25</f>
        <v>22</v>
      </c>
      <c r="E79" s="115" t="str">
        <f>'Startovní listina'!C25</f>
        <v>Kryštof</v>
      </c>
      <c r="F79" s="115" t="str">
        <f>'Startovní listina'!D25</f>
        <v>Ondřej</v>
      </c>
      <c r="G79" s="115">
        <f>'Startovní listina'!E25</f>
        <v>1976</v>
      </c>
      <c r="H79" s="115" t="str">
        <f>'Startovní listina'!F25</f>
        <v>TJ Jiskra Vír</v>
      </c>
      <c r="I79" s="116">
        <v>0.12203703703703704</v>
      </c>
    </row>
    <row r="80" spans="1:9" ht="18.75" customHeight="1">
      <c r="A80" s="113">
        <f>IF('Výsledková listina'!D80&lt;&gt;"",A79+1,"")</f>
        <v>76</v>
      </c>
      <c r="B80" s="107">
        <v>3</v>
      </c>
      <c r="C80" s="114" t="str">
        <f>'Startovní listina'!G38</f>
        <v>D</v>
      </c>
      <c r="D80" s="114">
        <f>'Startovní listina'!B38</f>
        <v>37</v>
      </c>
      <c r="E80" s="115" t="str">
        <f>'Startovní listina'!C38</f>
        <v>Nekuža</v>
      </c>
      <c r="F80" s="115" t="str">
        <f>'Startovní listina'!D38</f>
        <v>Jiří</v>
      </c>
      <c r="G80" s="115">
        <f>'Startovní listina'!E38</f>
        <v>1951</v>
      </c>
      <c r="H80" s="115" t="str">
        <f>'Startovní listina'!F38</f>
        <v>Kašpar Ostrava</v>
      </c>
      <c r="I80" s="116">
        <v>0.12331018518518518</v>
      </c>
    </row>
    <row r="81" spans="1:9" ht="18.75" customHeight="1">
      <c r="A81" s="113">
        <f>IF('Výsledková listina'!D81&lt;&gt;"",A80+1,"")</f>
        <v>77</v>
      </c>
      <c r="B81" s="107">
        <v>38</v>
      </c>
      <c r="C81" s="114" t="str">
        <f>'Startovní listina'!G53</f>
        <v>A</v>
      </c>
      <c r="D81" s="114">
        <f>'Startovní listina'!B53</f>
        <v>54</v>
      </c>
      <c r="E81" s="115" t="str">
        <f>'Startovní listina'!C53</f>
        <v>Hübner</v>
      </c>
      <c r="F81" s="115" t="str">
        <f>'Startovní listina'!D53</f>
        <v>Jan</v>
      </c>
      <c r="G81" s="115">
        <f>'Startovní listina'!E53</f>
        <v>1978</v>
      </c>
      <c r="H81" s="115" t="str">
        <f>'Startovní listina'!F53</f>
        <v>SDH Bolešín</v>
      </c>
      <c r="I81" s="116">
        <v>0.12359953703703704</v>
      </c>
    </row>
    <row r="82" spans="1:9" ht="18.75" customHeight="1">
      <c r="A82" s="113">
        <f>IF('Výsledková listina'!D82&lt;&gt;"",A81+1,"")</f>
        <v>78</v>
      </c>
      <c r="B82" s="107">
        <v>39</v>
      </c>
      <c r="C82" s="114" t="str">
        <f>'Startovní listina'!G54</f>
        <v>A</v>
      </c>
      <c r="D82" s="114">
        <f>'Startovní listina'!B54</f>
        <v>55</v>
      </c>
      <c r="E82" s="115" t="str">
        <f>'Startovní listina'!C54</f>
        <v>Hübner</v>
      </c>
      <c r="F82" s="115" t="str">
        <f>'Startovní listina'!D54</f>
        <v>Tomáš</v>
      </c>
      <c r="G82" s="115">
        <f>'Startovní listina'!E54</f>
        <v>1979</v>
      </c>
      <c r="H82" s="115" t="str">
        <f>'Startovní listina'!F54</f>
        <v>SDH Bolešín</v>
      </c>
      <c r="I82" s="116">
        <v>0.12361111111111112</v>
      </c>
    </row>
    <row r="83" spans="1:9" ht="18.75" customHeight="1">
      <c r="A83" s="113">
        <f>IF('Výsledková listina'!D83&lt;&gt;"",A82+1,"")</f>
        <v>79</v>
      </c>
      <c r="B83" s="107">
        <v>10</v>
      </c>
      <c r="C83" s="114" t="str">
        <f>'Startovní listina'!G55</f>
        <v>C</v>
      </c>
      <c r="D83" s="114">
        <f>'Startovní listina'!B55</f>
        <v>56</v>
      </c>
      <c r="E83" s="115" t="str">
        <f>'Startovní listina'!C55</f>
        <v>Češner</v>
      </c>
      <c r="F83" s="115" t="str">
        <f>'Startovní listina'!D55</f>
        <v>Vladimír</v>
      </c>
      <c r="G83" s="115">
        <f>'Startovní listina'!E55</f>
        <v>1958</v>
      </c>
      <c r="H83" s="115" t="str">
        <f>'Startovní listina'!F55</f>
        <v>Odolena Voda</v>
      </c>
      <c r="I83" s="116">
        <v>0.12447916666666665</v>
      </c>
    </row>
    <row r="84" spans="1:9" ht="18.75" customHeight="1">
      <c r="A84" s="113">
        <f>IF('Výsledková listina'!D84&lt;&gt;"",A83+1,"")</f>
        <v>80</v>
      </c>
      <c r="B84" s="107">
        <v>40</v>
      </c>
      <c r="C84" s="114" t="str">
        <f>'Startovní listina'!G47</f>
        <v>A</v>
      </c>
      <c r="D84" s="114">
        <f>'Startovní listina'!B47</f>
        <v>47</v>
      </c>
      <c r="E84" s="115" t="str">
        <f>'Startovní listina'!C47</f>
        <v>Machát</v>
      </c>
      <c r="F84" s="115" t="str">
        <f>'Startovní listina'!D47</f>
        <v>Libor</v>
      </c>
      <c r="G84" s="115">
        <f>'Startovní listina'!E47</f>
        <v>1979</v>
      </c>
      <c r="H84" s="115" t="str">
        <f>'Startovní listina'!F47</f>
        <v>Bílovice nad Svitavou</v>
      </c>
      <c r="I84" s="116">
        <v>0.12702546296296297</v>
      </c>
    </row>
    <row r="85" spans="1:9" ht="18.75" customHeight="1">
      <c r="A85" s="113">
        <f>IF('Výsledková listina'!D85&lt;&gt;"",A84+1,"")</f>
        <v>81</v>
      </c>
      <c r="B85" s="107">
        <v>2</v>
      </c>
      <c r="C85" s="114" t="str">
        <f>'Startovní listina'!G75</f>
        <v>H</v>
      </c>
      <c r="D85" s="114">
        <f>'Startovní listina'!B75</f>
        <v>82</v>
      </c>
      <c r="E85" s="115" t="str">
        <f>'Startovní listina'!C75</f>
        <v>Crhová</v>
      </c>
      <c r="F85" s="115" t="str">
        <f>'Startovní listina'!D75</f>
        <v>Ivana</v>
      </c>
      <c r="G85" s="115">
        <f>'Startovní listina'!E75</f>
        <v>1966</v>
      </c>
      <c r="H85" s="115" t="str">
        <f>'Startovní listina'!F75</f>
        <v>BK Vísky</v>
      </c>
      <c r="I85" s="116">
        <v>0.12866898148148148</v>
      </c>
    </row>
    <row r="86" spans="1:9" ht="18.75" customHeight="1">
      <c r="A86" s="113">
        <f>IF('Výsledková listina'!D86&lt;&gt;"",A85+1,"")</f>
        <v>82</v>
      </c>
      <c r="B86" s="107">
        <v>41</v>
      </c>
      <c r="C86" s="114" t="str">
        <f>'Startovní listina'!G78</f>
        <v>A</v>
      </c>
      <c r="D86" s="114">
        <f>'Startovní listina'!B78</f>
        <v>85</v>
      </c>
      <c r="E86" s="115" t="str">
        <f>'Startovní listina'!C78</f>
        <v>Vojta</v>
      </c>
      <c r="F86" s="115" t="str">
        <f>'Startovní listina'!D78</f>
        <v>Marek</v>
      </c>
      <c r="G86" s="115">
        <f>'Startovní listina'!E78</f>
        <v>1988</v>
      </c>
      <c r="H86" s="115" t="str">
        <f>'Startovní listina'!F78</f>
        <v>TJ Slávia Hradec Králové</v>
      </c>
      <c r="I86" s="116">
        <v>0.1295138888888889</v>
      </c>
    </row>
    <row r="87" spans="1:9" ht="18.75" customHeight="1">
      <c r="A87" s="113">
        <f>IF('Výsledková listina'!D87&lt;&gt;"",A86+1,"")</f>
        <v>83</v>
      </c>
      <c r="B87" s="107">
        <v>42</v>
      </c>
      <c r="C87" s="114" t="str">
        <f>'Startovní listina'!G48</f>
        <v>A</v>
      </c>
      <c r="D87" s="114">
        <f>'Startovní listina'!B48</f>
        <v>48</v>
      </c>
      <c r="E87" s="115" t="str">
        <f>'Startovní listina'!C48</f>
        <v>Štach</v>
      </c>
      <c r="F87" s="115" t="str">
        <f>'Startovní listina'!D48</f>
        <v>Martin</v>
      </c>
      <c r="G87" s="115">
        <f>'Startovní listina'!E48</f>
        <v>1981</v>
      </c>
      <c r="H87" s="115" t="str">
        <f>'Startovní listina'!F48</f>
        <v>Bílovice nad Svitavou</v>
      </c>
      <c r="I87" s="116">
        <v>0.12995370370370371</v>
      </c>
    </row>
    <row r="88" spans="1:9" ht="18.75" customHeight="1">
      <c r="A88" s="113">
        <f>IF('Výsledková listina'!D88&lt;&gt;"",A87+1,"")</f>
        <v>84</v>
      </c>
      <c r="B88" s="107">
        <v>17</v>
      </c>
      <c r="C88" s="114" t="str">
        <f>'Startovní listina'!G28</f>
        <v>B</v>
      </c>
      <c r="D88" s="114">
        <f>'Startovní listina'!B28</f>
        <v>26</v>
      </c>
      <c r="E88" s="115" t="str">
        <f>'Startovní listina'!C28</f>
        <v>Ledvinka</v>
      </c>
      <c r="F88" s="115" t="str">
        <f>'Startovní listina'!D28</f>
        <v>Josef</v>
      </c>
      <c r="G88" s="115">
        <f>'Startovní listina'!E28</f>
        <v>1972</v>
      </c>
      <c r="H88" s="115" t="str">
        <f>'Startovní listina'!F28</f>
        <v>Přibyslav</v>
      </c>
      <c r="I88" s="116">
        <v>0.13130787037037037</v>
      </c>
    </row>
    <row r="89" spans="1:9" ht="18.75" customHeight="1">
      <c r="A89" s="113">
        <f>IF('Výsledková listina'!D89&lt;&gt;"",A88+1,"")</f>
        <v>85</v>
      </c>
      <c r="B89" s="107">
        <v>18</v>
      </c>
      <c r="C89" s="114" t="str">
        <f>'Startovní listina'!G91</f>
        <v>B</v>
      </c>
      <c r="D89" s="114">
        <f>'Startovní listina'!B91</f>
        <v>99</v>
      </c>
      <c r="E89" s="115" t="str">
        <f>'Startovní listina'!C91</f>
        <v>Konečný</v>
      </c>
      <c r="F89" s="115" t="str">
        <f>'Startovní listina'!D91</f>
        <v>Jaroslav</v>
      </c>
      <c r="G89" s="115">
        <f>'Startovní listina'!E91</f>
        <v>1969</v>
      </c>
      <c r="H89" s="115" t="str">
        <f>'Startovní listina'!F91</f>
        <v>Popůvky</v>
      </c>
      <c r="I89" s="116">
        <v>0.13362268518518519</v>
      </c>
    </row>
    <row r="90" spans="1:9" ht="18.75" customHeight="1">
      <c r="A90" s="113">
        <f>IF('Výsledková listina'!D90&lt;&gt;"",A89+1,"")</f>
        <v>86</v>
      </c>
      <c r="B90" s="107">
        <v>11</v>
      </c>
      <c r="C90" s="114" t="str">
        <f>'Startovní listina'!G92</f>
        <v>C</v>
      </c>
      <c r="D90" s="114">
        <f>'Startovní listina'!B92</f>
        <v>100</v>
      </c>
      <c r="E90" s="115" t="str">
        <f>'Startovní listina'!C92</f>
        <v>Kalich</v>
      </c>
      <c r="F90" s="115" t="str">
        <f>'Startovní listina'!D92</f>
        <v>Dalibor</v>
      </c>
      <c r="G90" s="115">
        <f>'Startovní listina'!E92</f>
        <v>1961</v>
      </c>
      <c r="H90" s="115" t="str">
        <f>'Startovní listina'!F92</f>
        <v>Odranec</v>
      </c>
      <c r="I90" s="116">
        <v>0.13415509259259259</v>
      </c>
    </row>
    <row r="91" spans="1:9" ht="18.75" customHeight="1">
      <c r="A91" s="113">
        <f>IF('Výsledková listina'!D91&lt;&gt;"",A90+1,"")</f>
        <v>87</v>
      </c>
      <c r="B91" s="107">
        <v>12</v>
      </c>
      <c r="C91" s="114" t="str">
        <f>'Startovní listina'!G8</f>
        <v>C</v>
      </c>
      <c r="D91" s="114">
        <f>'Startovní listina'!B8</f>
        <v>4</v>
      </c>
      <c r="E91" s="115" t="str">
        <f>'Startovní listina'!C8</f>
        <v>Zourek</v>
      </c>
      <c r="F91" s="115" t="str">
        <f>'Startovní listina'!D8</f>
        <v>Karel</v>
      </c>
      <c r="G91" s="115">
        <f>'Startovní listina'!E8</f>
        <v>1959</v>
      </c>
      <c r="H91" s="115" t="str">
        <f>'Startovní listina'!F8</f>
        <v>Bedřichovice</v>
      </c>
      <c r="I91" s="116">
        <v>0.13508101851851853</v>
      </c>
    </row>
    <row r="92" spans="1:9" ht="18.75" customHeight="1">
      <c r="A92" s="113">
        <f>IF('Výsledková listina'!D92&lt;&gt;"",A91+1,"")</f>
        <v>88</v>
      </c>
      <c r="B92" s="107">
        <v>5</v>
      </c>
      <c r="C92" s="114" t="str">
        <f>'Startovní listina'!G24</f>
        <v>F</v>
      </c>
      <c r="D92" s="114">
        <f>'Startovní listina'!B24</f>
        <v>21</v>
      </c>
      <c r="E92" s="115" t="str">
        <f>'Startovní listina'!C24</f>
        <v>Radomská</v>
      </c>
      <c r="F92" s="115" t="str">
        <f>'Startovní listina'!D24</f>
        <v>Michaela</v>
      </c>
      <c r="G92" s="115">
        <f>'Startovní listina'!E24</f>
        <v>1988</v>
      </c>
      <c r="H92" s="115" t="str">
        <f>'Startovní listina'!F24</f>
        <v>Sokol Bělá nad Svitavou</v>
      </c>
      <c r="I92" s="116">
        <v>0.13652777777777778</v>
      </c>
    </row>
    <row r="93" spans="1:9" ht="18.75" customHeight="1">
      <c r="A93" s="113">
        <f>IF('Výsledková listina'!D93&lt;&gt;"",A92+1,"")</f>
        <v>89</v>
      </c>
      <c r="B93" s="107">
        <v>6</v>
      </c>
      <c r="C93" s="114" t="str">
        <f>'Startovní listina'!G89</f>
        <v>F</v>
      </c>
      <c r="D93" s="114">
        <f>'Startovní listina'!B89</f>
        <v>97</v>
      </c>
      <c r="E93" s="115" t="str">
        <f>'Startovní listina'!C89</f>
        <v>Kalichová</v>
      </c>
      <c r="F93" s="115" t="str">
        <f>'Startovní listina'!D89</f>
        <v>Lucie</v>
      </c>
      <c r="G93" s="115">
        <f>'Startovní listina'!E89</f>
        <v>1989</v>
      </c>
      <c r="H93" s="115" t="str">
        <f>'Startovní listina'!F89</f>
        <v>Odranec</v>
      </c>
      <c r="I93" s="116">
        <v>0.14076388888888888</v>
      </c>
    </row>
    <row r="94" spans="1:9" ht="18.75" customHeight="1">
      <c r="A94" s="113">
        <f>IF('Výsledková listina'!D94&lt;&gt;"",A93+1,"")</f>
        <v>90</v>
      </c>
      <c r="B94" s="107">
        <v>43</v>
      </c>
      <c r="C94" s="114" t="str">
        <f>'Startovní listina'!G35</f>
        <v>A</v>
      </c>
      <c r="D94" s="114">
        <f>'Startovní listina'!B35</f>
        <v>34</v>
      </c>
      <c r="E94" s="115" t="str">
        <f>'Startovní listina'!C35</f>
        <v>Čech</v>
      </c>
      <c r="F94" s="115" t="str">
        <f>'Startovní listina'!D35</f>
        <v>Aleš</v>
      </c>
      <c r="G94" s="115">
        <f>'Startovní listina'!E35</f>
        <v>1976</v>
      </c>
      <c r="H94" s="115" t="str">
        <f>'Startovní listina'!F35</f>
        <v>Farma Jiřího Chrásta</v>
      </c>
      <c r="I94" s="116">
        <v>0.1411226851851852</v>
      </c>
    </row>
    <row r="95" spans="1:9" ht="18.75" customHeight="1">
      <c r="A95" s="113">
        <f>IF('Výsledková listina'!D95&lt;&gt;"",A94+1,"")</f>
        <v>91</v>
      </c>
      <c r="B95" s="107">
        <v>7</v>
      </c>
      <c r="C95" s="114" t="str">
        <f>'Startovní listina'!G82</f>
        <v>F</v>
      </c>
      <c r="D95" s="114">
        <f>'Startovní listina'!B82</f>
        <v>90</v>
      </c>
      <c r="E95" s="115" t="str">
        <f>'Startovní listina'!C82</f>
        <v>Navrátilová</v>
      </c>
      <c r="F95" s="115" t="str">
        <f>'Startovní listina'!D82</f>
        <v>Vlasta</v>
      </c>
      <c r="G95" s="115">
        <f>'Startovní listina'!E82</f>
        <v>1983</v>
      </c>
      <c r="H95" s="115" t="str">
        <f>'Startovní listina'!F82</f>
        <v>Vír</v>
      </c>
      <c r="I95" s="74">
        <v>0.14118055555555556</v>
      </c>
    </row>
    <row r="96" spans="1:9" ht="18.75" customHeight="1">
      <c r="A96" s="113">
        <f>IF('Výsledková listina'!D96&lt;&gt;"",A95+1,"")</f>
        <v>92</v>
      </c>
      <c r="B96" s="107">
        <v>19</v>
      </c>
      <c r="C96" s="68" t="str">
        <f>'Startovní listina'!G101</f>
        <v>B</v>
      </c>
      <c r="D96" s="68">
        <f>'Startovní listina'!B101</f>
        <v>109</v>
      </c>
      <c r="E96" s="69" t="str">
        <f>'Startovní listina'!C101</f>
        <v>Jaskulka</v>
      </c>
      <c r="F96" s="69" t="str">
        <f>'Startovní listina'!D101</f>
        <v>Martin</v>
      </c>
      <c r="G96" s="69">
        <f>'Startovní listina'!E101</f>
        <v>1968</v>
      </c>
      <c r="H96" s="69" t="str">
        <f>'Startovní listina'!F101</f>
        <v>Kuřim</v>
      </c>
      <c r="I96" s="116">
        <v>0.14908564814814815</v>
      </c>
    </row>
    <row r="97" spans="1:9" ht="18.75" customHeight="1">
      <c r="A97" s="113">
        <f>IF('Výsledková listina'!D97&lt;&gt;"",A96+1,"")</f>
        <v>93</v>
      </c>
      <c r="B97" s="107">
        <v>13</v>
      </c>
      <c r="C97" s="114" t="str">
        <f>'Startovní listina'!G39</f>
        <v>C</v>
      </c>
      <c r="D97" s="114">
        <f>'Startovní listina'!B39</f>
        <v>38</v>
      </c>
      <c r="E97" s="115" t="str">
        <f>'Startovní listina'!C39</f>
        <v>Blaha</v>
      </c>
      <c r="F97" s="115" t="str">
        <f>'Startovní listina'!D39</f>
        <v>Stanislav</v>
      </c>
      <c r="G97" s="115">
        <f>'Startovní listina'!E39</f>
        <v>1963</v>
      </c>
      <c r="H97" s="115" t="str">
        <f>'Startovní listina'!F39</f>
        <v>BK Vísky</v>
      </c>
      <c r="I97" s="116">
        <v>0.15094907407407407</v>
      </c>
    </row>
    <row r="98" spans="1:9" ht="18.75" customHeight="1">
      <c r="A98" s="113">
        <f>IF('Výsledková listina'!D98&lt;&gt;"",A97+1,"")</f>
        <v>94</v>
      </c>
      <c r="B98" s="107">
        <v>44</v>
      </c>
      <c r="C98" s="114" t="str">
        <f>'Startovní listina'!G5</f>
        <v>A</v>
      </c>
      <c r="D98" s="114">
        <f>'Startovní listina'!B5</f>
        <v>1</v>
      </c>
      <c r="E98" s="115" t="str">
        <f>'Startovní listina'!C5</f>
        <v>Zálešák</v>
      </c>
      <c r="F98" s="115" t="str">
        <f>'Startovní listina'!D5</f>
        <v>Michal</v>
      </c>
      <c r="G98" s="115">
        <f>'Startovní listina'!E5</f>
        <v>1982</v>
      </c>
      <c r="H98" s="115" t="str">
        <f>'Startovní listina'!F5</f>
        <v>Praha</v>
      </c>
      <c r="I98" s="116">
        <v>0.15138888888888888</v>
      </c>
    </row>
    <row r="99" spans="1:9" ht="18.75" customHeight="1">
      <c r="A99" s="113">
        <f>IF('Výsledková listina'!D99&lt;&gt;"",A98+1,"")</f>
        <v>95</v>
      </c>
      <c r="B99" s="107">
        <v>45</v>
      </c>
      <c r="C99" s="114" t="str">
        <f>'Startovní listina'!G45</f>
        <v>A</v>
      </c>
      <c r="D99" s="114">
        <f>'Startovní listina'!B45</f>
        <v>45</v>
      </c>
      <c r="E99" s="115" t="str">
        <f>'Startovní listina'!C45</f>
        <v>Mazourek</v>
      </c>
      <c r="F99" s="115" t="str">
        <f>'Startovní listina'!D45</f>
        <v>Jiří</v>
      </c>
      <c r="G99" s="115">
        <f>'Startovní listina'!E45</f>
        <v>1979</v>
      </c>
      <c r="H99" s="115" t="str">
        <f>'Startovní listina'!F45</f>
        <v>Bystřice nad Pernštejnem</v>
      </c>
      <c r="I99" s="116">
        <v>0.15140046296296297</v>
      </c>
    </row>
    <row r="100" spans="1:9" ht="18.75" customHeight="1">
      <c r="A100" s="113">
        <f>IF('Výsledková listina'!D100&lt;&gt;"",A99+1,"")</f>
        <v>96</v>
      </c>
      <c r="B100" s="107">
        <v>1</v>
      </c>
      <c r="C100" s="114" t="str">
        <f>'Startovní listina'!G12</f>
        <v>E</v>
      </c>
      <c r="D100" s="114">
        <f>'Startovní listina'!B12</f>
        <v>8</v>
      </c>
      <c r="E100" s="115" t="str">
        <f>'Startovní listina'!C12</f>
        <v>Holý</v>
      </c>
      <c r="F100" s="115" t="str">
        <f>'Startovní listina'!D12</f>
        <v>Josef</v>
      </c>
      <c r="G100" s="115">
        <f>'Startovní listina'!E12</f>
        <v>1941</v>
      </c>
      <c r="H100" s="115" t="str">
        <f>'Startovní listina'!F12</f>
        <v>Moravská Slávia Brno</v>
      </c>
      <c r="I100" s="116">
        <v>0.15394675925925924</v>
      </c>
    </row>
    <row r="101" spans="1:9" ht="18.75" customHeight="1">
      <c r="A101" s="113">
        <f>IF('Výsledková listina'!D101&lt;&gt;"",A100+1,"")</f>
        <v>97</v>
      </c>
      <c r="B101" s="107">
        <v>2</v>
      </c>
      <c r="C101" s="114" t="str">
        <f>'Startovní listina'!G14</f>
        <v>E</v>
      </c>
      <c r="D101" s="114">
        <f>'Startovní listina'!B14</f>
        <v>10</v>
      </c>
      <c r="E101" s="115" t="str">
        <f>'Startovní listina'!C14</f>
        <v>Hrubý</v>
      </c>
      <c r="F101" s="115" t="str">
        <f>'Startovní listina'!D14</f>
        <v>Milan</v>
      </c>
      <c r="G101" s="115">
        <f>'Startovní listina'!E14</f>
        <v>1938</v>
      </c>
      <c r="H101" s="115" t="str">
        <f>'Startovní listina'!F14</f>
        <v>Blansko</v>
      </c>
      <c r="I101" s="116">
        <v>0.16175925925925924</v>
      </c>
    </row>
    <row r="102" spans="1:9" ht="18.75" customHeight="1">
      <c r="A102" s="113">
        <f>IF('Výsledková listina'!D102&lt;&gt;"",A101+1,"")</f>
        <v>98</v>
      </c>
      <c r="B102" s="107">
        <v>46</v>
      </c>
      <c r="C102" s="114" t="str">
        <f>'Startovní listina'!G93</f>
        <v>A</v>
      </c>
      <c r="D102" s="114">
        <f>'Startovní listina'!B93</f>
        <v>101</v>
      </c>
      <c r="E102" s="115" t="str">
        <f>'Startovní listina'!C93</f>
        <v>Chudoba</v>
      </c>
      <c r="F102" s="115" t="str">
        <f>'Startovní listina'!D93</f>
        <v>Pavel</v>
      </c>
      <c r="G102" s="115">
        <f>'Startovní listina'!E93</f>
        <v>1991</v>
      </c>
      <c r="H102" s="115" t="str">
        <f>'Startovní listina'!F93</f>
        <v>RMP TEAM Odranec</v>
      </c>
      <c r="I102" s="116" t="s">
        <v>423</v>
      </c>
    </row>
    <row r="103" spans="1:9" ht="18.75" customHeight="1">
      <c r="A103" s="113">
        <f>IF('Výsledková listina'!D103&lt;&gt;"",A102+1,"")</f>
        <v>99</v>
      </c>
      <c r="B103" s="107">
        <v>7</v>
      </c>
      <c r="C103" s="114" t="str">
        <f>'Startovní listina'!G57</f>
        <v>G</v>
      </c>
      <c r="D103" s="114">
        <f>'Startovní listina'!B57</f>
        <v>58</v>
      </c>
      <c r="E103" s="115" t="str">
        <f>'Startovní listina'!C57</f>
        <v>Bódiová</v>
      </c>
      <c r="F103" s="115" t="str">
        <f>'Startovní listina'!D57</f>
        <v>Adéla</v>
      </c>
      <c r="G103" s="115">
        <f>'Startovní listina'!E57</f>
        <v>1976</v>
      </c>
      <c r="H103" s="115" t="str">
        <f>'Startovní listina'!F57</f>
        <v>Sporty.cz Brno</v>
      </c>
      <c r="I103" s="116" t="s">
        <v>423</v>
      </c>
    </row>
    <row r="104" spans="1:9">
      <c r="A104" s="67" t="str">
        <f>IF('Výsledková listina'!D104&lt;&gt;"",A103+1,"")</f>
        <v/>
      </c>
      <c r="B104" s="72"/>
      <c r="C104" s="68" t="str">
        <f>'Startovní listina'!G104</f>
        <v/>
      </c>
      <c r="D104" s="68" t="str">
        <f>'Startovní listina'!B104</f>
        <v/>
      </c>
      <c r="E104" s="69" t="str">
        <f>'Startovní listina'!C104</f>
        <v/>
      </c>
      <c r="F104" s="69" t="str">
        <f>'Startovní listina'!D104</f>
        <v/>
      </c>
      <c r="G104" s="69" t="str">
        <f>'Startovní listina'!E104</f>
        <v/>
      </c>
      <c r="H104" s="69" t="str">
        <f>'Startovní listina'!F104</f>
        <v/>
      </c>
      <c r="I104" s="74"/>
    </row>
    <row r="105" spans="1:9">
      <c r="A105" s="67" t="str">
        <f>IF('Výsledková listina'!D105&lt;&gt;"",A104+1,"")</f>
        <v/>
      </c>
      <c r="B105" s="72"/>
      <c r="C105" s="68" t="str">
        <f>'Startovní listina'!G105</f>
        <v/>
      </c>
      <c r="D105" s="68" t="str">
        <f>'Startovní listina'!B105</f>
        <v/>
      </c>
      <c r="E105" s="69" t="str">
        <f>'Startovní listina'!C105</f>
        <v/>
      </c>
      <c r="F105" s="69" t="str">
        <f>'Startovní listina'!D105</f>
        <v/>
      </c>
      <c r="G105" s="69" t="str">
        <f>'Startovní listina'!E105</f>
        <v/>
      </c>
      <c r="H105" s="69" t="str">
        <f>'Startovní listina'!F105</f>
        <v/>
      </c>
      <c r="I105" s="74"/>
    </row>
    <row r="106" spans="1:9">
      <c r="A106" s="67" t="str">
        <f>IF('Výsledková listina'!D106&lt;&gt;"",A105+1,"")</f>
        <v/>
      </c>
      <c r="B106" s="72"/>
      <c r="C106" s="68" t="str">
        <f>'Startovní listina'!G106</f>
        <v/>
      </c>
      <c r="D106" s="68" t="str">
        <f>'Startovní listina'!B106</f>
        <v/>
      </c>
      <c r="E106" s="69" t="str">
        <f>'Startovní listina'!C106</f>
        <v/>
      </c>
      <c r="F106" s="69" t="str">
        <f>'Startovní listina'!D106</f>
        <v/>
      </c>
      <c r="G106" s="69" t="str">
        <f>'Startovní listina'!E106</f>
        <v/>
      </c>
      <c r="H106" s="69" t="str">
        <f>'Startovní listina'!F106</f>
        <v/>
      </c>
      <c r="I106" s="74"/>
    </row>
    <row r="107" spans="1:9">
      <c r="A107" s="67" t="str">
        <f>IF('Výsledková listina'!D107&lt;&gt;"",A106+1,"")</f>
        <v/>
      </c>
      <c r="B107" s="72"/>
      <c r="C107" s="68" t="str">
        <f>'Startovní listina'!G107</f>
        <v/>
      </c>
      <c r="D107" s="68" t="str">
        <f>'Startovní listina'!B107</f>
        <v/>
      </c>
      <c r="E107" s="69" t="str">
        <f>'Startovní listina'!C107</f>
        <v/>
      </c>
      <c r="F107" s="69" t="str">
        <f>'Startovní listina'!D107</f>
        <v/>
      </c>
      <c r="G107" s="69" t="str">
        <f>'Startovní listina'!E107</f>
        <v/>
      </c>
      <c r="H107" s="69" t="str">
        <f>'Startovní listina'!F107</f>
        <v/>
      </c>
      <c r="I107" s="74"/>
    </row>
    <row r="108" spans="1:9">
      <c r="A108" s="67" t="str">
        <f>IF('Výsledková listina'!D108&lt;&gt;"",A107+1,"")</f>
        <v/>
      </c>
      <c r="B108" s="72"/>
      <c r="C108" s="68" t="str">
        <f>'Startovní listina'!G108</f>
        <v/>
      </c>
      <c r="D108" s="68" t="str">
        <f>'Startovní listina'!B108</f>
        <v/>
      </c>
      <c r="E108" s="69" t="str">
        <f>'Startovní listina'!C108</f>
        <v/>
      </c>
      <c r="F108" s="69" t="str">
        <f>'Startovní listina'!D108</f>
        <v/>
      </c>
      <c r="G108" s="69" t="str">
        <f>'Startovní listina'!E108</f>
        <v/>
      </c>
      <c r="H108" s="69" t="str">
        <f>'Startovní listina'!F108</f>
        <v/>
      </c>
      <c r="I108" s="74"/>
    </row>
    <row r="109" spans="1:9">
      <c r="A109" s="67" t="str">
        <f>IF('Výsledková listina'!D109&lt;&gt;"",A108+1,"")</f>
        <v/>
      </c>
      <c r="B109" s="72"/>
      <c r="C109" s="68" t="str">
        <f>'Startovní listina'!G109</f>
        <v/>
      </c>
      <c r="D109" s="68" t="str">
        <f>'Startovní listina'!B109</f>
        <v/>
      </c>
      <c r="E109" s="69" t="str">
        <f>'Startovní listina'!C109</f>
        <v/>
      </c>
      <c r="F109" s="69" t="str">
        <f>'Startovní listina'!D109</f>
        <v/>
      </c>
      <c r="G109" s="69" t="str">
        <f>'Startovní listina'!E109</f>
        <v/>
      </c>
      <c r="H109" s="69" t="str">
        <f>'Startovní listina'!F109</f>
        <v/>
      </c>
      <c r="I109" s="74"/>
    </row>
    <row r="110" spans="1:9">
      <c r="A110" s="67" t="str">
        <f>IF('Výsledková listina'!D110&lt;&gt;"",A109+1,"")</f>
        <v/>
      </c>
      <c r="B110" s="72"/>
      <c r="C110" s="68" t="str">
        <f>'Startovní listina'!G110</f>
        <v/>
      </c>
      <c r="D110" s="68" t="str">
        <f>'Startovní listina'!B110</f>
        <v/>
      </c>
      <c r="E110" s="69" t="str">
        <f>'Startovní listina'!C110</f>
        <v/>
      </c>
      <c r="F110" s="69" t="str">
        <f>'Startovní listina'!D110</f>
        <v/>
      </c>
      <c r="G110" s="69" t="str">
        <f>'Startovní listina'!E110</f>
        <v/>
      </c>
      <c r="H110" s="69" t="str">
        <f>'Startovní listina'!F110</f>
        <v/>
      </c>
      <c r="I110" s="74"/>
    </row>
    <row r="111" spans="1:9">
      <c r="A111" s="67" t="str">
        <f>IF('Výsledková listina'!D111&lt;&gt;"",A110+1,"")</f>
        <v/>
      </c>
      <c r="B111" s="72"/>
      <c r="C111" s="68" t="str">
        <f>'Startovní listina'!G111</f>
        <v/>
      </c>
      <c r="D111" s="68" t="str">
        <f>'Startovní listina'!B111</f>
        <v/>
      </c>
      <c r="E111" s="69" t="str">
        <f>'Startovní listina'!C111</f>
        <v/>
      </c>
      <c r="F111" s="69" t="str">
        <f>'Startovní listina'!D111</f>
        <v/>
      </c>
      <c r="G111" s="69" t="str">
        <f>'Startovní listina'!E111</f>
        <v/>
      </c>
      <c r="H111" s="69" t="str">
        <f>'Startovní listina'!F111</f>
        <v/>
      </c>
      <c r="I111" s="74"/>
    </row>
    <row r="112" spans="1:9">
      <c r="A112" s="67" t="str">
        <f>IF('Výsledková listina'!D112&lt;&gt;"",A111+1,"")</f>
        <v/>
      </c>
      <c r="B112" s="72"/>
      <c r="C112" s="68" t="str">
        <f>'Startovní listina'!G112</f>
        <v/>
      </c>
      <c r="D112" s="68" t="str">
        <f>'Startovní listina'!B112</f>
        <v/>
      </c>
      <c r="E112" s="69" t="str">
        <f>'Startovní listina'!C112</f>
        <v/>
      </c>
      <c r="F112" s="69" t="str">
        <f>'Startovní listina'!D112</f>
        <v/>
      </c>
      <c r="G112" s="69" t="str">
        <f>'Startovní listina'!E112</f>
        <v/>
      </c>
      <c r="H112" s="69" t="str">
        <f>'Startovní listina'!F112</f>
        <v/>
      </c>
      <c r="I112" s="74"/>
    </row>
    <row r="113" spans="1:9">
      <c r="A113" s="67" t="str">
        <f>IF('Výsledková listina'!D113&lt;&gt;"",A112+1,"")</f>
        <v/>
      </c>
      <c r="B113" s="72"/>
      <c r="C113" s="68" t="str">
        <f>'Startovní listina'!G113</f>
        <v/>
      </c>
      <c r="D113" s="68" t="str">
        <f>'Startovní listina'!B113</f>
        <v/>
      </c>
      <c r="E113" s="69" t="str">
        <f>'Startovní listina'!C113</f>
        <v/>
      </c>
      <c r="F113" s="69" t="str">
        <f>'Startovní listina'!D113</f>
        <v/>
      </c>
      <c r="G113" s="69" t="str">
        <f>'Startovní listina'!E113</f>
        <v/>
      </c>
      <c r="H113" s="69" t="str">
        <f>'Startovní listina'!F113</f>
        <v/>
      </c>
      <c r="I113" s="74"/>
    </row>
    <row r="114" spans="1:9">
      <c r="A114" s="67" t="str">
        <f>IF('Výsledková listina'!D114&lt;&gt;"",A113+1,"")</f>
        <v/>
      </c>
      <c r="B114" s="72"/>
      <c r="C114" s="68" t="str">
        <f>'Startovní listina'!G114</f>
        <v/>
      </c>
      <c r="D114" s="68" t="str">
        <f>'Startovní listina'!B114</f>
        <v/>
      </c>
      <c r="E114" s="69" t="str">
        <f>'Startovní listina'!C114</f>
        <v/>
      </c>
      <c r="F114" s="69" t="str">
        <f>'Startovní listina'!D114</f>
        <v/>
      </c>
      <c r="G114" s="69" t="str">
        <f>'Startovní listina'!E114</f>
        <v/>
      </c>
      <c r="H114" s="69" t="str">
        <f>'Startovní listina'!F114</f>
        <v/>
      </c>
      <c r="I114" s="74"/>
    </row>
    <row r="115" spans="1:9">
      <c r="A115" s="67" t="str">
        <f>IF('Výsledková listina'!D115&lt;&gt;"",A114+1,"")</f>
        <v/>
      </c>
      <c r="B115" s="72"/>
      <c r="C115" s="68" t="str">
        <f>'Startovní listina'!G115</f>
        <v/>
      </c>
      <c r="D115" s="68" t="str">
        <f>'Startovní listina'!B115</f>
        <v/>
      </c>
      <c r="E115" s="69" t="str">
        <f>'Startovní listina'!C115</f>
        <v/>
      </c>
      <c r="F115" s="69" t="str">
        <f>'Startovní listina'!D115</f>
        <v/>
      </c>
      <c r="G115" s="69" t="str">
        <f>'Startovní listina'!E115</f>
        <v/>
      </c>
      <c r="H115" s="69" t="str">
        <f>'Startovní listina'!F115</f>
        <v/>
      </c>
      <c r="I115" s="74"/>
    </row>
    <row r="116" spans="1:9">
      <c r="A116" s="67" t="str">
        <f>IF('Výsledková listina'!D116&lt;&gt;"",A115+1,"")</f>
        <v/>
      </c>
      <c r="B116" s="72"/>
      <c r="C116" s="68" t="str">
        <f>'Startovní listina'!G116</f>
        <v/>
      </c>
      <c r="D116" s="68" t="str">
        <f>'Startovní listina'!B116</f>
        <v/>
      </c>
      <c r="E116" s="69" t="str">
        <f>'Startovní listina'!C116</f>
        <v/>
      </c>
      <c r="F116" s="69" t="str">
        <f>'Startovní listina'!D116</f>
        <v/>
      </c>
      <c r="G116" s="69" t="str">
        <f>'Startovní listina'!E116</f>
        <v/>
      </c>
      <c r="H116" s="69" t="str">
        <f>'Startovní listina'!F116</f>
        <v/>
      </c>
      <c r="I116" s="74"/>
    </row>
    <row r="117" spans="1:9">
      <c r="A117" s="67" t="str">
        <f>IF('Výsledková listina'!D117&lt;&gt;"",A116+1,"")</f>
        <v/>
      </c>
      <c r="B117" s="72"/>
      <c r="C117" s="68" t="str">
        <f>'Startovní listina'!G117</f>
        <v/>
      </c>
      <c r="D117" s="68" t="str">
        <f>'Startovní listina'!B117</f>
        <v/>
      </c>
      <c r="E117" s="69" t="str">
        <f>'Startovní listina'!C117</f>
        <v/>
      </c>
      <c r="F117" s="69" t="str">
        <f>'Startovní listina'!D117</f>
        <v/>
      </c>
      <c r="G117" s="69" t="str">
        <f>'Startovní listina'!E117</f>
        <v/>
      </c>
      <c r="H117" s="69" t="str">
        <f>'Startovní listina'!F117</f>
        <v/>
      </c>
      <c r="I117" s="74"/>
    </row>
    <row r="118" spans="1:9">
      <c r="A118" s="67" t="str">
        <f>IF('Výsledková listina'!D118&lt;&gt;"",A117+1,"")</f>
        <v/>
      </c>
      <c r="B118" s="72"/>
      <c r="C118" s="68" t="str">
        <f>'Startovní listina'!G118</f>
        <v/>
      </c>
      <c r="D118" s="68" t="str">
        <f>'Startovní listina'!B118</f>
        <v/>
      </c>
      <c r="E118" s="69" t="str">
        <f>'Startovní listina'!C118</f>
        <v/>
      </c>
      <c r="F118" s="69" t="str">
        <f>'Startovní listina'!D118</f>
        <v/>
      </c>
      <c r="G118" s="69" t="str">
        <f>'Startovní listina'!E118</f>
        <v/>
      </c>
      <c r="H118" s="69" t="str">
        <f>'Startovní listina'!F118</f>
        <v/>
      </c>
      <c r="I118" s="74"/>
    </row>
    <row r="119" spans="1:9">
      <c r="A119" s="67" t="str">
        <f>IF('Výsledková listina'!D119&lt;&gt;"",A118+1,"")</f>
        <v/>
      </c>
      <c r="B119" s="72"/>
      <c r="C119" s="68" t="str">
        <f>'Startovní listina'!G119</f>
        <v/>
      </c>
      <c r="D119" s="68" t="str">
        <f>'Startovní listina'!B119</f>
        <v/>
      </c>
      <c r="E119" s="69" t="str">
        <f>'Startovní listina'!C119</f>
        <v/>
      </c>
      <c r="F119" s="69" t="str">
        <f>'Startovní listina'!D119</f>
        <v/>
      </c>
      <c r="G119" s="69" t="str">
        <f>'Startovní listina'!E119</f>
        <v/>
      </c>
      <c r="H119" s="69" t="str">
        <f>'Startovní listina'!F119</f>
        <v/>
      </c>
      <c r="I119" s="74"/>
    </row>
    <row r="120" spans="1:9">
      <c r="A120" s="67" t="str">
        <f>IF('Výsledková listina'!D120&lt;&gt;"",A119+1,"")</f>
        <v/>
      </c>
      <c r="B120" s="72"/>
      <c r="C120" s="68" t="str">
        <f>'Startovní listina'!G120</f>
        <v/>
      </c>
      <c r="D120" s="68" t="str">
        <f>'Startovní listina'!B120</f>
        <v/>
      </c>
      <c r="E120" s="69" t="str">
        <f>'Startovní listina'!C120</f>
        <v/>
      </c>
      <c r="F120" s="69" t="str">
        <f>'Startovní listina'!D120</f>
        <v/>
      </c>
      <c r="G120" s="69" t="str">
        <f>'Startovní listina'!E120</f>
        <v/>
      </c>
      <c r="H120" s="69" t="str">
        <f>'Startovní listina'!F120</f>
        <v/>
      </c>
      <c r="I120" s="74"/>
    </row>
    <row r="121" spans="1:9">
      <c r="A121" s="67" t="str">
        <f>IF('Výsledková listina'!D121&lt;&gt;"",A120+1,"")</f>
        <v/>
      </c>
      <c r="B121" s="72"/>
      <c r="C121" s="68" t="str">
        <f>'Startovní listina'!G121</f>
        <v/>
      </c>
      <c r="D121" s="68" t="str">
        <f>'Startovní listina'!B121</f>
        <v/>
      </c>
      <c r="E121" s="69" t="str">
        <f>'Startovní listina'!C121</f>
        <v/>
      </c>
      <c r="F121" s="69" t="str">
        <f>'Startovní listina'!D121</f>
        <v/>
      </c>
      <c r="G121" s="69" t="str">
        <f>'Startovní listina'!E121</f>
        <v/>
      </c>
      <c r="H121" s="69" t="str">
        <f>'Startovní listina'!F121</f>
        <v/>
      </c>
      <c r="I121" s="74"/>
    </row>
    <row r="122" spans="1:9">
      <c r="A122" s="67" t="str">
        <f>IF('Výsledková listina'!D122&lt;&gt;"",A121+1,"")</f>
        <v/>
      </c>
      <c r="B122" s="72"/>
      <c r="C122" s="68" t="str">
        <f>'Startovní listina'!G122</f>
        <v/>
      </c>
      <c r="D122" s="68" t="str">
        <f>'Startovní listina'!B122</f>
        <v/>
      </c>
      <c r="E122" s="69" t="str">
        <f>'Startovní listina'!C122</f>
        <v/>
      </c>
      <c r="F122" s="69" t="str">
        <f>'Startovní listina'!D122</f>
        <v/>
      </c>
      <c r="G122" s="69" t="str">
        <f>'Startovní listina'!E122</f>
        <v/>
      </c>
      <c r="H122" s="69" t="str">
        <f>'Startovní listina'!F122</f>
        <v/>
      </c>
      <c r="I122" s="74"/>
    </row>
    <row r="123" spans="1:9">
      <c r="A123" s="67" t="str">
        <f>IF('Výsledková listina'!D123&lt;&gt;"",A122+1,"")</f>
        <v/>
      </c>
      <c r="B123" s="72"/>
      <c r="C123" s="68" t="str">
        <f>'Startovní listina'!G123</f>
        <v/>
      </c>
      <c r="D123" s="68" t="str">
        <f>'Startovní listina'!B123</f>
        <v/>
      </c>
      <c r="E123" s="69" t="str">
        <f>'Startovní listina'!C123</f>
        <v/>
      </c>
      <c r="F123" s="69" t="str">
        <f>'Startovní listina'!D123</f>
        <v/>
      </c>
      <c r="G123" s="69" t="str">
        <f>'Startovní listina'!E123</f>
        <v/>
      </c>
      <c r="H123" s="69" t="str">
        <f>'Startovní listina'!F123</f>
        <v/>
      </c>
      <c r="I123" s="74"/>
    </row>
    <row r="124" spans="1:9">
      <c r="A124" s="67" t="str">
        <f>IF('Výsledková listina'!D124&lt;&gt;"",A123+1,"")</f>
        <v/>
      </c>
      <c r="B124" s="72"/>
      <c r="C124" s="68" t="str">
        <f>'Startovní listina'!G124</f>
        <v/>
      </c>
      <c r="D124" s="68" t="str">
        <f>'Startovní listina'!B124</f>
        <v/>
      </c>
      <c r="E124" s="69" t="str">
        <f>'Startovní listina'!C124</f>
        <v/>
      </c>
      <c r="F124" s="69" t="str">
        <f>'Startovní listina'!D124</f>
        <v/>
      </c>
      <c r="G124" s="69" t="str">
        <f>'Startovní listina'!E124</f>
        <v/>
      </c>
      <c r="H124" s="69" t="str">
        <f>'Startovní listina'!F124</f>
        <v/>
      </c>
      <c r="I124" s="74"/>
    </row>
    <row r="125" spans="1:9">
      <c r="A125" s="67" t="str">
        <f>IF('Výsledková listina'!D125&lt;&gt;"",A124+1,"")</f>
        <v/>
      </c>
      <c r="B125" s="72"/>
      <c r="C125" s="68" t="str">
        <f>'Startovní listina'!G125</f>
        <v/>
      </c>
      <c r="D125" s="68" t="str">
        <f>'Startovní listina'!B125</f>
        <v/>
      </c>
      <c r="E125" s="69" t="str">
        <f>'Startovní listina'!C125</f>
        <v/>
      </c>
      <c r="F125" s="69" t="str">
        <f>'Startovní listina'!D125</f>
        <v/>
      </c>
      <c r="G125" s="69" t="str">
        <f>'Startovní listina'!E125</f>
        <v/>
      </c>
      <c r="H125" s="69" t="str">
        <f>'Startovní listina'!F125</f>
        <v/>
      </c>
      <c r="I125" s="74"/>
    </row>
    <row r="126" spans="1:9">
      <c r="A126" s="67" t="str">
        <f>IF('Výsledková listina'!D126&lt;&gt;"",A125+1,"")</f>
        <v/>
      </c>
      <c r="B126" s="72"/>
      <c r="C126" s="68" t="str">
        <f>'Startovní listina'!G126</f>
        <v/>
      </c>
      <c r="D126" s="68" t="str">
        <f>'Startovní listina'!B126</f>
        <v/>
      </c>
      <c r="E126" s="69" t="str">
        <f>'Startovní listina'!C126</f>
        <v/>
      </c>
      <c r="F126" s="69" t="str">
        <f>'Startovní listina'!D126</f>
        <v/>
      </c>
      <c r="G126" s="69" t="str">
        <f>'Startovní listina'!E126</f>
        <v/>
      </c>
      <c r="H126" s="69" t="str">
        <f>'Startovní listina'!F126</f>
        <v/>
      </c>
      <c r="I126" s="74"/>
    </row>
    <row r="127" spans="1:9">
      <c r="A127" s="67" t="str">
        <f>IF('Výsledková listina'!D127&lt;&gt;"",A126+1,"")</f>
        <v/>
      </c>
      <c r="B127" s="72"/>
      <c r="C127" s="68" t="str">
        <f>'Startovní listina'!G127</f>
        <v/>
      </c>
      <c r="D127" s="68" t="str">
        <f>'Startovní listina'!B127</f>
        <v/>
      </c>
      <c r="E127" s="69" t="str">
        <f>'Startovní listina'!C127</f>
        <v/>
      </c>
      <c r="F127" s="69" t="str">
        <f>'Startovní listina'!D127</f>
        <v/>
      </c>
      <c r="G127" s="69" t="str">
        <f>'Startovní listina'!E127</f>
        <v/>
      </c>
      <c r="H127" s="69" t="str">
        <f>'Startovní listina'!F127</f>
        <v/>
      </c>
      <c r="I127" s="74"/>
    </row>
    <row r="128" spans="1:9">
      <c r="A128" s="67" t="str">
        <f>IF('Výsledková listina'!D128&lt;&gt;"",A127+1,"")</f>
        <v/>
      </c>
      <c r="B128" s="72"/>
      <c r="C128" s="68" t="str">
        <f>'Startovní listina'!G128</f>
        <v/>
      </c>
      <c r="D128" s="68" t="str">
        <f>'Startovní listina'!B128</f>
        <v/>
      </c>
      <c r="E128" s="69" t="str">
        <f>'Startovní listina'!C128</f>
        <v/>
      </c>
      <c r="F128" s="69" t="str">
        <f>'Startovní listina'!D128</f>
        <v/>
      </c>
      <c r="G128" s="69" t="str">
        <f>'Startovní listina'!E128</f>
        <v/>
      </c>
      <c r="H128" s="69" t="str">
        <f>'Startovní listina'!F128</f>
        <v/>
      </c>
      <c r="I128" s="74"/>
    </row>
    <row r="129" spans="1:41">
      <c r="A129" s="67" t="str">
        <f>IF('Výsledková listina'!D129&lt;&gt;"",A128+1,"")</f>
        <v/>
      </c>
      <c r="B129" s="72"/>
      <c r="C129" s="68" t="str">
        <f>'Startovní listina'!G129</f>
        <v/>
      </c>
      <c r="D129" s="68" t="str">
        <f>'Startovní listina'!B129</f>
        <v/>
      </c>
      <c r="E129" s="69" t="str">
        <f>'Startovní listina'!C129</f>
        <v/>
      </c>
      <c r="F129" s="69" t="str">
        <f>'Startovní listina'!D129</f>
        <v/>
      </c>
      <c r="G129" s="69" t="str">
        <f>'Startovní listina'!E129</f>
        <v/>
      </c>
      <c r="H129" s="69" t="str">
        <f>'Startovní listina'!F129</f>
        <v/>
      </c>
      <c r="I129" s="74"/>
    </row>
    <row r="130" spans="1:41">
      <c r="A130" s="67" t="str">
        <f>IF('Výsledková listina'!D130&lt;&gt;"",A129+1,"")</f>
        <v/>
      </c>
      <c r="B130" s="72"/>
      <c r="C130" s="68" t="str">
        <f>'Startovní listina'!G130</f>
        <v/>
      </c>
      <c r="D130" s="68" t="str">
        <f>'Startovní listina'!B130</f>
        <v/>
      </c>
      <c r="E130" s="69" t="str">
        <f>'Startovní listina'!C130</f>
        <v/>
      </c>
      <c r="F130" s="69" t="str">
        <f>'Startovní listina'!D130</f>
        <v/>
      </c>
      <c r="G130" s="69" t="str">
        <f>'Startovní listina'!E130</f>
        <v/>
      </c>
      <c r="H130" s="69" t="str">
        <f>'Startovní listina'!F130</f>
        <v/>
      </c>
      <c r="I130" s="74"/>
    </row>
    <row r="131" spans="1:41">
      <c r="A131" s="67" t="str">
        <f>IF('Výsledková listina'!D131&lt;&gt;"",A130+1,"")</f>
        <v/>
      </c>
      <c r="B131" s="72"/>
      <c r="C131" s="68" t="str">
        <f>'Startovní listina'!G131</f>
        <v/>
      </c>
      <c r="D131" s="68" t="str">
        <f>'Startovní listina'!B131</f>
        <v/>
      </c>
      <c r="E131" s="69" t="str">
        <f>'Startovní listina'!C131</f>
        <v/>
      </c>
      <c r="F131" s="69" t="str">
        <f>'Startovní listina'!D131</f>
        <v/>
      </c>
      <c r="G131" s="69" t="str">
        <f>'Startovní listina'!E131</f>
        <v/>
      </c>
      <c r="H131" s="69" t="str">
        <f>'Startovní listina'!F131</f>
        <v/>
      </c>
      <c r="I131" s="74"/>
    </row>
    <row r="132" spans="1:41">
      <c r="A132" s="67" t="str">
        <f>IF('Výsledková listina'!D132&lt;&gt;"",A131+1,"")</f>
        <v/>
      </c>
      <c r="B132" s="72"/>
      <c r="C132" s="68" t="str">
        <f>'Startovní listina'!G132</f>
        <v/>
      </c>
      <c r="D132" s="68" t="str">
        <f>'Startovní listina'!B132</f>
        <v/>
      </c>
      <c r="E132" s="69" t="str">
        <f>'Startovní listina'!C132</f>
        <v/>
      </c>
      <c r="F132" s="69" t="str">
        <f>'Startovní listina'!D132</f>
        <v/>
      </c>
      <c r="G132" s="69" t="str">
        <f>'Startovní listina'!E132</f>
        <v/>
      </c>
      <c r="H132" s="69" t="str">
        <f>'Startovní listina'!F132</f>
        <v/>
      </c>
      <c r="I132" s="74"/>
    </row>
    <row r="133" spans="1:41">
      <c r="A133" s="67" t="str">
        <f>IF('Výsledková listina'!D133&lt;&gt;"",A132+1,"")</f>
        <v/>
      </c>
      <c r="B133" s="72"/>
      <c r="C133" s="68" t="str">
        <f>'Startovní listina'!G133</f>
        <v/>
      </c>
      <c r="D133" s="68" t="str">
        <f>'Startovní listina'!B133</f>
        <v/>
      </c>
      <c r="E133" s="69" t="str">
        <f>'Startovní listina'!C133</f>
        <v/>
      </c>
      <c r="F133" s="69" t="str">
        <f>'Startovní listina'!D133</f>
        <v/>
      </c>
      <c r="G133" s="69" t="str">
        <f>'Startovní listina'!E133</f>
        <v/>
      </c>
      <c r="H133" s="69" t="str">
        <f>'Startovní listina'!F133</f>
        <v/>
      </c>
      <c r="I133" s="74"/>
    </row>
    <row r="134" spans="1:41">
      <c r="A134" s="67" t="str">
        <f>IF('Výsledková listina'!D134&lt;&gt;"",A133+1,"")</f>
        <v/>
      </c>
      <c r="B134" s="72"/>
      <c r="C134" s="68" t="str">
        <f>'Startovní listina'!G134</f>
        <v/>
      </c>
      <c r="D134" s="68" t="str">
        <f>'Startovní listina'!B134</f>
        <v/>
      </c>
      <c r="E134" s="69" t="str">
        <f>'Startovní listina'!C134</f>
        <v/>
      </c>
      <c r="F134" s="69" t="str">
        <f>'Startovní listina'!D134</f>
        <v/>
      </c>
      <c r="G134" s="69" t="str">
        <f>'Startovní listina'!E134</f>
        <v/>
      </c>
      <c r="H134" s="69" t="str">
        <f>'Startovní listina'!F134</f>
        <v/>
      </c>
      <c r="I134" s="74"/>
    </row>
    <row r="135" spans="1:41">
      <c r="A135" s="67" t="str">
        <f>IF('Výsledková listina'!D135&lt;&gt;"",A134+1,"")</f>
        <v/>
      </c>
      <c r="B135" s="72"/>
      <c r="C135" s="68" t="str">
        <f>'Startovní listina'!G135</f>
        <v/>
      </c>
      <c r="D135" s="68" t="str">
        <f>'Startovní listina'!B135</f>
        <v/>
      </c>
      <c r="E135" s="69" t="str">
        <f>'Startovní listina'!C135</f>
        <v/>
      </c>
      <c r="F135" s="69" t="str">
        <f>'Startovní listina'!D135</f>
        <v/>
      </c>
      <c r="G135" s="69" t="str">
        <f>'Startovní listina'!E135</f>
        <v/>
      </c>
      <c r="H135" s="69" t="str">
        <f>'Startovní listina'!F135</f>
        <v/>
      </c>
      <c r="I135" s="74"/>
    </row>
    <row r="136" spans="1:41">
      <c r="A136" s="67" t="str">
        <f>IF('Výsledková listina'!D136&lt;&gt;"",A135+1,"")</f>
        <v/>
      </c>
      <c r="B136" s="72"/>
      <c r="C136" s="68" t="str">
        <f>'Startovní listina'!G136</f>
        <v/>
      </c>
      <c r="D136" s="68" t="str">
        <f>'Startovní listina'!B136</f>
        <v/>
      </c>
      <c r="E136" s="69" t="str">
        <f>'Startovní listina'!C136</f>
        <v/>
      </c>
      <c r="F136" s="69" t="str">
        <f>'Startovní listina'!D136</f>
        <v/>
      </c>
      <c r="G136" s="69" t="str">
        <f>'Startovní listina'!E136</f>
        <v/>
      </c>
      <c r="H136" s="69" t="str">
        <f>'Startovní listina'!F136</f>
        <v/>
      </c>
      <c r="I136" s="74"/>
    </row>
    <row r="137" spans="1:41">
      <c r="A137" s="67" t="str">
        <f>IF('Výsledková listina'!D137&lt;&gt;"",A136+1,"")</f>
        <v/>
      </c>
      <c r="B137" s="72"/>
      <c r="C137" s="68" t="str">
        <f>'Startovní listina'!G137</f>
        <v/>
      </c>
      <c r="D137" s="68" t="str">
        <f>'Startovní listina'!B137</f>
        <v/>
      </c>
      <c r="E137" s="69" t="str">
        <f>'Startovní listina'!C137</f>
        <v/>
      </c>
      <c r="F137" s="69" t="str">
        <f>'Startovní listina'!D137</f>
        <v/>
      </c>
      <c r="G137" s="69" t="str">
        <f>'Startovní listina'!E137</f>
        <v/>
      </c>
      <c r="H137" s="69" t="str">
        <f>'Startovní listina'!F137</f>
        <v/>
      </c>
      <c r="I137" s="74"/>
    </row>
    <row r="138" spans="1:41">
      <c r="A138" s="67" t="str">
        <f>IF('Výsledková listina'!D138&lt;&gt;"",A137+1,"")</f>
        <v/>
      </c>
      <c r="B138" s="72"/>
      <c r="C138" s="68" t="str">
        <f>'Startovní listina'!G138</f>
        <v/>
      </c>
      <c r="D138" s="68" t="str">
        <f>'Startovní listina'!B138</f>
        <v/>
      </c>
      <c r="E138" s="69" t="str">
        <f>'Startovní listina'!C138</f>
        <v/>
      </c>
      <c r="F138" s="69" t="str">
        <f>'Startovní listina'!D138</f>
        <v/>
      </c>
      <c r="G138" s="69" t="str">
        <f>'Startovní listina'!E138</f>
        <v/>
      </c>
      <c r="H138" s="69" t="str">
        <f>'Startovní listina'!F138</f>
        <v/>
      </c>
      <c r="I138" s="74"/>
    </row>
    <row r="139" spans="1:41">
      <c r="A139" s="67" t="str">
        <f>IF('Výsledková listina'!D139&lt;&gt;"",A138+1,"")</f>
        <v/>
      </c>
      <c r="B139" s="72"/>
      <c r="C139" s="68" t="str">
        <f>'Startovní listina'!G139</f>
        <v/>
      </c>
      <c r="D139" s="68" t="str">
        <f>'Startovní listina'!B139</f>
        <v/>
      </c>
      <c r="E139" s="69" t="str">
        <f>'Startovní listina'!C139</f>
        <v/>
      </c>
      <c r="F139" s="69" t="str">
        <f>'Startovní listina'!D139</f>
        <v/>
      </c>
      <c r="G139" s="69" t="str">
        <f>'Startovní listina'!E139</f>
        <v/>
      </c>
      <c r="H139" s="69" t="str">
        <f>'Startovní listina'!F139</f>
        <v/>
      </c>
      <c r="I139" s="74"/>
    </row>
    <row r="140" spans="1:41">
      <c r="A140" s="67" t="str">
        <f>IF('Výsledková listina'!D140&lt;&gt;"",A139+1,"")</f>
        <v/>
      </c>
      <c r="B140" s="72"/>
      <c r="C140" s="68" t="str">
        <f>'Startovní listina'!G140</f>
        <v/>
      </c>
      <c r="D140" s="68" t="str">
        <f>'Startovní listina'!B140</f>
        <v/>
      </c>
      <c r="E140" s="69" t="str">
        <f>'Startovní listina'!C140</f>
        <v/>
      </c>
      <c r="F140" s="69" t="str">
        <f>'Startovní listina'!D140</f>
        <v/>
      </c>
      <c r="G140" s="69" t="str">
        <f>'Startovní listina'!E140</f>
        <v/>
      </c>
      <c r="H140" s="69" t="str">
        <f>'Startovní listina'!F140</f>
        <v/>
      </c>
      <c r="I140" s="74"/>
    </row>
    <row r="141" spans="1:41" s="62" customFormat="1" ht="13.5" thickBot="1">
      <c r="A141" s="67" t="str">
        <f>IF('Výsledková listina'!D141&lt;&gt;"",A140+1,"")</f>
        <v/>
      </c>
      <c r="B141" s="73"/>
      <c r="C141" s="70" t="str">
        <f>'Startovní listina'!G141</f>
        <v/>
      </c>
      <c r="D141" s="70" t="str">
        <f>'Startovní listina'!B141</f>
        <v/>
      </c>
      <c r="E141" s="71" t="str">
        <f>'Startovní listina'!C141</f>
        <v/>
      </c>
      <c r="F141" s="71" t="str">
        <f>'Startovní listina'!D141</f>
        <v/>
      </c>
      <c r="G141" s="71" t="str">
        <f>'Startovní listina'!E141</f>
        <v/>
      </c>
      <c r="H141" s="71" t="str">
        <f>'Startovní listina'!F141</f>
        <v/>
      </c>
      <c r="I141" s="75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</row>
    <row r="142" spans="1:41" s="39" customFormat="1">
      <c r="C142" s="51"/>
      <c r="D142" s="50"/>
      <c r="E142" s="47"/>
      <c r="F142" s="47"/>
      <c r="G142" s="51"/>
      <c r="H142" s="51"/>
      <c r="I142" s="50"/>
    </row>
    <row r="143" spans="1:41" s="39" customFormat="1">
      <c r="C143" s="51"/>
      <c r="D143" s="50"/>
      <c r="E143" s="47"/>
      <c r="F143" s="47"/>
      <c r="G143" s="51"/>
      <c r="H143" s="51"/>
      <c r="I143" s="50"/>
    </row>
    <row r="144" spans="1:41" s="39" customFormat="1">
      <c r="C144" s="51"/>
      <c r="D144" s="50"/>
      <c r="E144" s="47"/>
      <c r="F144" s="47"/>
      <c r="G144" s="51"/>
      <c r="H144" s="51"/>
      <c r="I144" s="50"/>
    </row>
    <row r="145" spans="3:9" s="39" customFormat="1">
      <c r="C145" s="51"/>
      <c r="D145" s="50"/>
      <c r="E145" s="47"/>
      <c r="F145" s="47"/>
      <c r="G145" s="51"/>
      <c r="H145" s="51"/>
      <c r="I145" s="50"/>
    </row>
    <row r="146" spans="3:9" s="39" customFormat="1" ht="13.5" thickBot="1">
      <c r="C146" s="51"/>
      <c r="D146" s="50"/>
      <c r="E146" s="47"/>
      <c r="F146" s="47"/>
      <c r="G146" s="51"/>
      <c r="H146" s="51"/>
      <c r="I146" s="50"/>
    </row>
    <row r="147" spans="3:9" s="39" customFormat="1">
      <c r="C147" s="51"/>
      <c r="D147" s="181" t="s">
        <v>13</v>
      </c>
      <c r="E147" s="182"/>
      <c r="F147" s="182"/>
      <c r="G147" s="182"/>
      <c r="H147" s="183"/>
      <c r="I147" s="50"/>
    </row>
    <row r="148" spans="3:9" s="39" customFormat="1">
      <c r="C148" s="51"/>
      <c r="D148" s="184"/>
      <c r="E148" s="185"/>
      <c r="F148" s="185"/>
      <c r="G148" s="185"/>
      <c r="H148" s="186"/>
      <c r="I148" s="50"/>
    </row>
    <row r="149" spans="3:9" s="39" customFormat="1">
      <c r="C149" s="51"/>
      <c r="D149" s="184"/>
      <c r="E149" s="185"/>
      <c r="F149" s="185"/>
      <c r="G149" s="185"/>
      <c r="H149" s="186"/>
      <c r="I149" s="50"/>
    </row>
    <row r="150" spans="3:9" s="39" customFormat="1">
      <c r="C150" s="51"/>
      <c r="D150" s="184"/>
      <c r="E150" s="185"/>
      <c r="F150" s="185"/>
      <c r="G150" s="185"/>
      <c r="H150" s="186"/>
      <c r="I150" s="50"/>
    </row>
    <row r="151" spans="3:9" s="39" customFormat="1">
      <c r="C151" s="51"/>
      <c r="D151" s="184"/>
      <c r="E151" s="185"/>
      <c r="F151" s="185"/>
      <c r="G151" s="185"/>
      <c r="H151" s="186"/>
      <c r="I151" s="50"/>
    </row>
    <row r="152" spans="3:9" s="39" customFormat="1">
      <c r="D152" s="184"/>
      <c r="E152" s="185"/>
      <c r="F152" s="185"/>
      <c r="G152" s="185"/>
      <c r="H152" s="186"/>
      <c r="I152" s="52"/>
    </row>
    <row r="153" spans="3:9" s="39" customFormat="1" ht="13.5" thickBot="1">
      <c r="D153" s="187"/>
      <c r="E153" s="188"/>
      <c r="F153" s="188"/>
      <c r="G153" s="188"/>
      <c r="H153" s="189"/>
      <c r="I153" s="52"/>
    </row>
    <row r="154" spans="3:9" s="39" customFormat="1">
      <c r="G154" s="52"/>
      <c r="I154" s="52"/>
    </row>
    <row r="155" spans="3:9" s="39" customFormat="1">
      <c r="G155" s="52"/>
      <c r="I155" s="52"/>
    </row>
    <row r="156" spans="3:9" s="39" customFormat="1">
      <c r="G156" s="52"/>
      <c r="I156" s="52"/>
    </row>
    <row r="157" spans="3:9" s="39" customFormat="1">
      <c r="G157" s="52"/>
      <c r="I157" s="52"/>
    </row>
    <row r="158" spans="3:9" s="39" customFormat="1">
      <c r="G158" s="52"/>
      <c r="I158" s="52"/>
    </row>
    <row r="159" spans="3:9" s="39" customFormat="1">
      <c r="G159" s="52"/>
      <c r="I159" s="52"/>
    </row>
    <row r="160" spans="3:9" s="39" customFormat="1">
      <c r="G160" s="52"/>
      <c r="I160" s="52"/>
    </row>
    <row r="161" spans="7:9" s="39" customFormat="1">
      <c r="G161" s="52"/>
      <c r="I161" s="52"/>
    </row>
    <row r="162" spans="7:9" s="39" customFormat="1">
      <c r="G162" s="52"/>
      <c r="I162" s="52"/>
    </row>
    <row r="163" spans="7:9" s="39" customFormat="1">
      <c r="G163" s="52"/>
      <c r="I163" s="52"/>
    </row>
    <row r="164" spans="7:9" s="39" customFormat="1">
      <c r="G164" s="52"/>
      <c r="I164" s="52"/>
    </row>
    <row r="165" spans="7:9" s="39" customFormat="1">
      <c r="G165" s="52"/>
      <c r="I165" s="52"/>
    </row>
    <row r="166" spans="7:9" s="39" customFormat="1">
      <c r="G166" s="52"/>
      <c r="I166" s="52"/>
    </row>
    <row r="167" spans="7:9" s="39" customFormat="1">
      <c r="G167" s="52"/>
      <c r="I167" s="52"/>
    </row>
    <row r="168" spans="7:9" s="39" customFormat="1">
      <c r="G168" s="52"/>
      <c r="I168" s="52"/>
    </row>
    <row r="169" spans="7:9" s="39" customFormat="1">
      <c r="G169" s="52"/>
      <c r="I169" s="52"/>
    </row>
    <row r="170" spans="7:9" s="39" customFormat="1">
      <c r="G170" s="52"/>
      <c r="I170" s="52"/>
    </row>
    <row r="171" spans="7:9" s="39" customFormat="1">
      <c r="G171" s="52"/>
      <c r="I171" s="52"/>
    </row>
    <row r="172" spans="7:9" s="39" customFormat="1">
      <c r="G172" s="52"/>
      <c r="I172" s="52"/>
    </row>
    <row r="173" spans="7:9" s="39" customFormat="1">
      <c r="G173" s="52"/>
      <c r="I173" s="52"/>
    </row>
    <row r="174" spans="7:9" s="39" customFormat="1">
      <c r="G174" s="52"/>
      <c r="I174" s="52"/>
    </row>
    <row r="175" spans="7:9" s="39" customFormat="1">
      <c r="G175" s="52"/>
      <c r="I175" s="52"/>
    </row>
    <row r="176" spans="7:9" s="39" customFormat="1">
      <c r="G176" s="52"/>
      <c r="I176" s="52"/>
    </row>
    <row r="177" spans="7:9" s="39" customFormat="1">
      <c r="G177" s="52"/>
      <c r="I177" s="52"/>
    </row>
    <row r="178" spans="7:9" s="39" customFormat="1">
      <c r="G178" s="52"/>
      <c r="I178" s="52"/>
    </row>
    <row r="179" spans="7:9" s="39" customFormat="1">
      <c r="G179" s="52"/>
      <c r="I179" s="52"/>
    </row>
    <row r="180" spans="7:9" s="39" customFormat="1">
      <c r="G180" s="52"/>
      <c r="I180" s="52"/>
    </row>
    <row r="181" spans="7:9" s="39" customFormat="1">
      <c r="G181" s="52"/>
      <c r="I181" s="52"/>
    </row>
    <row r="182" spans="7:9" s="39" customFormat="1">
      <c r="G182" s="52"/>
      <c r="I182" s="52"/>
    </row>
    <row r="183" spans="7:9" s="39" customFormat="1">
      <c r="G183" s="52"/>
      <c r="I183" s="52"/>
    </row>
    <row r="184" spans="7:9" s="39" customFormat="1">
      <c r="G184" s="52"/>
      <c r="I184" s="52"/>
    </row>
    <row r="185" spans="7:9" s="39" customFormat="1">
      <c r="G185" s="52"/>
      <c r="I185" s="52"/>
    </row>
    <row r="186" spans="7:9" s="39" customFormat="1">
      <c r="G186" s="52"/>
      <c r="I186" s="52"/>
    </row>
    <row r="187" spans="7:9" s="39" customFormat="1">
      <c r="G187" s="52"/>
      <c r="I187" s="52"/>
    </row>
    <row r="188" spans="7:9" s="39" customFormat="1">
      <c r="G188" s="52"/>
      <c r="I188" s="52"/>
    </row>
    <row r="189" spans="7:9" s="39" customFormat="1">
      <c r="G189" s="52"/>
      <c r="I189" s="52"/>
    </row>
    <row r="190" spans="7:9" s="39" customFormat="1">
      <c r="G190" s="52"/>
      <c r="I190" s="52"/>
    </row>
    <row r="191" spans="7:9" s="39" customFormat="1">
      <c r="G191" s="52"/>
      <c r="I191" s="52"/>
    </row>
    <row r="192" spans="7:9" s="39" customFormat="1">
      <c r="G192" s="52"/>
      <c r="I192" s="52"/>
    </row>
    <row r="193" spans="7:9" s="39" customFormat="1">
      <c r="G193" s="52"/>
      <c r="I193" s="52"/>
    </row>
    <row r="194" spans="7:9" s="39" customFormat="1">
      <c r="G194" s="52"/>
      <c r="I194" s="52"/>
    </row>
    <row r="195" spans="7:9" s="39" customFormat="1">
      <c r="G195" s="52"/>
      <c r="I195" s="52"/>
    </row>
    <row r="196" spans="7:9" s="39" customFormat="1">
      <c r="G196" s="52"/>
      <c r="I196" s="52"/>
    </row>
    <row r="197" spans="7:9" s="39" customFormat="1">
      <c r="G197" s="52"/>
      <c r="I197" s="52"/>
    </row>
    <row r="198" spans="7:9" s="39" customFormat="1">
      <c r="G198" s="52"/>
      <c r="I198" s="52"/>
    </row>
    <row r="199" spans="7:9" s="39" customFormat="1">
      <c r="G199" s="52"/>
      <c r="I199" s="52"/>
    </row>
    <row r="200" spans="7:9" s="39" customFormat="1">
      <c r="G200" s="52"/>
      <c r="I200" s="52"/>
    </row>
    <row r="201" spans="7:9" s="39" customFormat="1">
      <c r="G201" s="52"/>
      <c r="I201" s="52"/>
    </row>
    <row r="202" spans="7:9" s="39" customFormat="1">
      <c r="G202" s="52"/>
      <c r="I202" s="52"/>
    </row>
    <row r="203" spans="7:9" s="39" customFormat="1">
      <c r="G203" s="52"/>
      <c r="I203" s="52"/>
    </row>
    <row r="204" spans="7:9" s="39" customFormat="1">
      <c r="G204" s="52"/>
      <c r="I204" s="52"/>
    </row>
    <row r="205" spans="7:9" s="39" customFormat="1">
      <c r="G205" s="52"/>
      <c r="I205" s="52"/>
    </row>
    <row r="206" spans="7:9" s="39" customFormat="1">
      <c r="G206" s="52"/>
      <c r="I206" s="52"/>
    </row>
    <row r="207" spans="7:9" s="39" customFormat="1">
      <c r="G207" s="52"/>
      <c r="I207" s="52"/>
    </row>
    <row r="208" spans="7:9" s="39" customFormat="1">
      <c r="G208" s="52"/>
      <c r="I208" s="52"/>
    </row>
    <row r="209" spans="7:9" s="39" customFormat="1">
      <c r="G209" s="52"/>
      <c r="I209" s="52"/>
    </row>
    <row r="210" spans="7:9" s="39" customFormat="1">
      <c r="G210" s="52"/>
      <c r="I210" s="52"/>
    </row>
    <row r="211" spans="7:9" s="39" customFormat="1">
      <c r="G211" s="52"/>
      <c r="I211" s="52"/>
    </row>
    <row r="212" spans="7:9" s="39" customFormat="1">
      <c r="G212" s="52"/>
      <c r="I212" s="52"/>
    </row>
    <row r="213" spans="7:9" s="39" customFormat="1">
      <c r="G213" s="52"/>
      <c r="I213" s="52"/>
    </row>
    <row r="214" spans="7:9" s="39" customFormat="1">
      <c r="G214" s="52"/>
      <c r="I214" s="52"/>
    </row>
    <row r="215" spans="7:9" s="39" customFormat="1">
      <c r="G215" s="52"/>
      <c r="I215" s="52"/>
    </row>
    <row r="216" spans="7:9" s="39" customFormat="1">
      <c r="G216" s="52"/>
      <c r="I216" s="52"/>
    </row>
    <row r="217" spans="7:9" s="39" customFormat="1">
      <c r="G217" s="52"/>
      <c r="I217" s="52"/>
    </row>
    <row r="218" spans="7:9" s="39" customFormat="1">
      <c r="G218" s="52"/>
      <c r="I218" s="52"/>
    </row>
    <row r="219" spans="7:9" s="39" customFormat="1">
      <c r="G219" s="52"/>
      <c r="I219" s="52"/>
    </row>
    <row r="220" spans="7:9" s="39" customFormat="1">
      <c r="G220" s="52"/>
      <c r="I220" s="52"/>
    </row>
    <row r="221" spans="7:9" s="39" customFormat="1">
      <c r="G221" s="52"/>
      <c r="I221" s="52"/>
    </row>
    <row r="222" spans="7:9" s="39" customFormat="1">
      <c r="G222" s="52"/>
      <c r="I222" s="52"/>
    </row>
    <row r="223" spans="7:9" s="39" customFormat="1">
      <c r="G223" s="52"/>
      <c r="I223" s="52"/>
    </row>
    <row r="224" spans="7:9" s="39" customFormat="1">
      <c r="G224" s="52"/>
      <c r="I224" s="52"/>
    </row>
  </sheetData>
  <sheetProtection algorithmName="SHA-512" hashValue="PnepFu92kVgMYBUFmXyY+gIvGIYg0gOwLbVp3kD4Ms8uffmjVglIf9vpHLuuKIID3VEWyJ6jEvjdhlF2ziu21g==" saltValue="560d/thuJy9kebCUCJuwpQ==" spinCount="100000" sheet="1" objects="1" scenarios="1" deleteRows="0" sort="0"/>
  <sortState ref="B5:I141">
    <sortCondition ref="I5:I141"/>
  </sortState>
  <mergeCells count="5">
    <mergeCell ref="A1:I1"/>
    <mergeCell ref="A3:I3"/>
    <mergeCell ref="D147:H153"/>
    <mergeCell ref="A2:I2"/>
    <mergeCell ref="K2:O14"/>
  </mergeCells>
  <phoneticPr fontId="4" type="noConversion"/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7">
    <pageSetUpPr fitToPage="1"/>
  </sheetPr>
  <dimension ref="B1:N13"/>
  <sheetViews>
    <sheetView showGridLines="0" view="pageBreakPreview" zoomScale="107" zoomScaleNormal="100" zoomScaleSheetLayoutView="107" workbookViewId="0">
      <selection activeCell="D18" sqref="D18"/>
    </sheetView>
  </sheetViews>
  <sheetFormatPr defaultRowHeight="12.75"/>
  <cols>
    <col min="1" max="1" width="4.140625" style="117" customWidth="1"/>
    <col min="2" max="2" width="9.140625" style="117"/>
    <col min="3" max="4" width="15.7109375" style="117" customWidth="1"/>
    <col min="5" max="5" width="12.85546875" style="130" customWidth="1"/>
    <col min="6" max="6" width="24.85546875" style="130" customWidth="1"/>
    <col min="7" max="7" width="15.42578125" style="130" customWidth="1"/>
    <col min="8" max="8" width="20.85546875" style="117" customWidth="1"/>
    <col min="9" max="16384" width="9.140625" style="117"/>
  </cols>
  <sheetData>
    <row r="1" spans="2:14" ht="28.5" customHeight="1">
      <c r="B1" s="208" t="str">
        <f>"Výsledková listina - Malý svratecký maratón "&amp;'Prezenční listina'!O2&amp;" - družstva"</f>
        <v>Výsledková listina - Malý svratecký maratón 2014 - družstva</v>
      </c>
      <c r="C1" s="209"/>
      <c r="D1" s="209"/>
      <c r="E1" s="209"/>
      <c r="F1" s="209"/>
      <c r="G1" s="209"/>
      <c r="H1" s="210"/>
    </row>
    <row r="2" spans="2:14" ht="28.5" customHeight="1" thickBot="1">
      <c r="B2" s="211" t="str">
        <f>'Prezenční listina'!O2-1953&amp;". ročník"</f>
        <v>61. ročník</v>
      </c>
      <c r="C2" s="212"/>
      <c r="D2" s="212"/>
      <c r="E2" s="212"/>
      <c r="F2" s="212"/>
      <c r="G2" s="212"/>
      <c r="H2" s="213"/>
    </row>
    <row r="3" spans="2:14" ht="26.25" customHeight="1" thickBot="1">
      <c r="B3" s="118" t="s">
        <v>165</v>
      </c>
      <c r="C3" s="119" t="s">
        <v>6</v>
      </c>
      <c r="D3" s="119" t="s">
        <v>0</v>
      </c>
      <c r="E3" s="119" t="s">
        <v>1</v>
      </c>
      <c r="F3" s="119" t="s">
        <v>4</v>
      </c>
      <c r="G3" s="119" t="s">
        <v>8</v>
      </c>
      <c r="H3" s="120" t="s">
        <v>166</v>
      </c>
    </row>
    <row r="4" spans="2:14" ht="12.75" customHeight="1" thickBot="1">
      <c r="B4" s="202" t="s">
        <v>29</v>
      </c>
      <c r="C4" s="143" t="s">
        <v>320</v>
      </c>
      <c r="D4" s="144" t="s">
        <v>202</v>
      </c>
      <c r="E4" s="145">
        <v>1977</v>
      </c>
      <c r="F4" s="204" t="s">
        <v>325</v>
      </c>
      <c r="G4" s="122">
        <v>8.4444444444444447E-2</v>
      </c>
      <c r="H4" s="206">
        <f t="shared" ref="H4" si="0">IF((G4=0),"",G4+G5)</f>
        <v>0.15738425925925925</v>
      </c>
      <c r="I4" s="125"/>
    </row>
    <row r="5" spans="2:14" ht="15" customHeight="1" thickBot="1">
      <c r="B5" s="203"/>
      <c r="C5" s="146" t="s">
        <v>324</v>
      </c>
      <c r="D5" s="147" t="s">
        <v>246</v>
      </c>
      <c r="E5" s="148">
        <v>1990</v>
      </c>
      <c r="F5" s="205"/>
      <c r="G5" s="124">
        <v>7.2939814814814818E-2</v>
      </c>
      <c r="H5" s="207"/>
      <c r="I5" s="126"/>
      <c r="J5" s="127"/>
      <c r="K5" s="127"/>
      <c r="M5" s="127"/>
      <c r="N5" s="127"/>
    </row>
    <row r="6" spans="2:14" ht="12.75" customHeight="1">
      <c r="B6" s="214" t="s">
        <v>31</v>
      </c>
      <c r="C6" s="149" t="s">
        <v>257</v>
      </c>
      <c r="D6" s="121" t="s">
        <v>170</v>
      </c>
      <c r="E6" s="148">
        <v>1982</v>
      </c>
      <c r="F6" s="215" t="s">
        <v>396</v>
      </c>
      <c r="G6" s="122">
        <v>8.740740740740742E-2</v>
      </c>
      <c r="H6" s="217">
        <f>IF((G6=0),"",G6+G7)</f>
        <v>0.16775462962962964</v>
      </c>
    </row>
    <row r="7" spans="2:14" ht="13.5" customHeight="1" thickBot="1">
      <c r="B7" s="203"/>
      <c r="C7" s="150" t="s">
        <v>211</v>
      </c>
      <c r="D7" s="123" t="s">
        <v>212</v>
      </c>
      <c r="E7" s="151">
        <v>1970</v>
      </c>
      <c r="F7" s="216"/>
      <c r="G7" s="124">
        <v>8.0347222222222223E-2</v>
      </c>
      <c r="H7" s="218"/>
    </row>
    <row r="8" spans="2:14" ht="13.5" customHeight="1">
      <c r="B8" s="214" t="s">
        <v>33</v>
      </c>
      <c r="C8" s="149" t="s">
        <v>321</v>
      </c>
      <c r="D8" s="121" t="s">
        <v>194</v>
      </c>
      <c r="E8" s="148">
        <v>1968</v>
      </c>
      <c r="F8" s="215" t="s">
        <v>395</v>
      </c>
      <c r="G8" s="122">
        <v>8.8240740740740745E-2</v>
      </c>
      <c r="H8" s="217">
        <f>IF((G8=0),"",G8+G9)</f>
        <v>0.1789236111111111</v>
      </c>
      <c r="K8" s="128"/>
    </row>
    <row r="9" spans="2:14" ht="13.5" customHeight="1" thickBot="1">
      <c r="B9" s="203"/>
      <c r="C9" s="150" t="s">
        <v>292</v>
      </c>
      <c r="D9" s="123" t="s">
        <v>246</v>
      </c>
      <c r="E9" s="151">
        <v>1962</v>
      </c>
      <c r="F9" s="216"/>
      <c r="G9" s="124">
        <v>9.0682870370370372E-2</v>
      </c>
      <c r="H9" s="218"/>
      <c r="K9" s="128"/>
    </row>
    <row r="10" spans="2:14" ht="12.75" customHeight="1">
      <c r="B10" s="214" t="s">
        <v>35</v>
      </c>
      <c r="C10" s="149" t="s">
        <v>272</v>
      </c>
      <c r="D10" s="121" t="s">
        <v>187</v>
      </c>
      <c r="E10" s="148">
        <v>1978</v>
      </c>
      <c r="F10" s="215" t="s">
        <v>271</v>
      </c>
      <c r="G10" s="122">
        <v>0.1135648148148148</v>
      </c>
      <c r="H10" s="217">
        <f>IF((G10=0),"",G10+G11)</f>
        <v>0.22173611111111108</v>
      </c>
    </row>
    <row r="11" spans="2:14" ht="13.5" customHeight="1" thickBot="1">
      <c r="B11" s="203"/>
      <c r="C11" s="150" t="s">
        <v>270</v>
      </c>
      <c r="D11" s="123" t="s">
        <v>194</v>
      </c>
      <c r="E11" s="151">
        <v>1976</v>
      </c>
      <c r="F11" s="216"/>
      <c r="G11" s="124">
        <v>0.10817129629629629</v>
      </c>
      <c r="H11" s="218"/>
      <c r="K11" s="129"/>
    </row>
    <row r="12" spans="2:14" ht="12.75" customHeight="1">
      <c r="B12" s="214" t="s">
        <v>37</v>
      </c>
      <c r="C12" s="149" t="s">
        <v>236</v>
      </c>
      <c r="D12" s="121" t="s">
        <v>237</v>
      </c>
      <c r="E12" s="148">
        <v>1989</v>
      </c>
      <c r="F12" s="215" t="s">
        <v>238</v>
      </c>
      <c r="G12" s="122">
        <v>0.11976851851851851</v>
      </c>
      <c r="H12" s="217">
        <f>IF((G12=0),"",G12+G13)</f>
        <v>0.24843749999999998</v>
      </c>
    </row>
    <row r="13" spans="2:14" ht="13.5" customHeight="1" thickBot="1">
      <c r="B13" s="203"/>
      <c r="C13" s="150" t="s">
        <v>258</v>
      </c>
      <c r="D13" s="123" t="s">
        <v>172</v>
      </c>
      <c r="E13" s="152">
        <v>1966</v>
      </c>
      <c r="F13" s="216"/>
      <c r="G13" s="124">
        <v>0.12866898148148148</v>
      </c>
      <c r="H13" s="218"/>
      <c r="K13" s="129"/>
    </row>
  </sheetData>
  <sheetProtection algorithmName="SHA-512" hashValue="fWYa3gu2eH35ORz+jr2eVyA4C2OqiRjqXhZ2gsDrOEynFYMs/wf8iol4M07/tIPeMFjAOCAosuI006UFfZke4Q==" saltValue="JcEQDQptTcR5ePIIrnTzNg==" spinCount="100000" sheet="1" objects="1" scenarios="1" selectLockedCells="1"/>
  <mergeCells count="17">
    <mergeCell ref="B10:B11"/>
    <mergeCell ref="F10:F11"/>
    <mergeCell ref="H10:H11"/>
    <mergeCell ref="B12:B13"/>
    <mergeCell ref="F12:F13"/>
    <mergeCell ref="H12:H13"/>
    <mergeCell ref="B6:B7"/>
    <mergeCell ref="F6:F7"/>
    <mergeCell ref="H6:H7"/>
    <mergeCell ref="B8:B9"/>
    <mergeCell ref="F8:F9"/>
    <mergeCell ref="H8:H9"/>
    <mergeCell ref="B4:B5"/>
    <mergeCell ref="F4:F5"/>
    <mergeCell ref="H4:H5"/>
    <mergeCell ref="B1:H1"/>
    <mergeCell ref="B2:H2"/>
  </mergeCells>
  <pageMargins left="0.23622047244094491" right="0.19685039370078741" top="0.27559055118110237" bottom="0.98425196850393704" header="0.1574803149606299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5"/>
  <dimension ref="A1:K165"/>
  <sheetViews>
    <sheetView workbookViewId="0">
      <selection activeCell="E9" sqref="E9"/>
    </sheetView>
  </sheetViews>
  <sheetFormatPr defaultRowHeight="12.75"/>
  <cols>
    <col min="1" max="1" width="3" style="11" bestFit="1" customWidth="1"/>
    <col min="2" max="2" width="13.28515625" style="11" customWidth="1"/>
    <col min="3" max="3" width="10" style="11" bestFit="1" customWidth="1"/>
    <col min="4" max="4" width="9.140625" style="11"/>
    <col min="5" max="5" width="27.28515625" style="11" bestFit="1" customWidth="1"/>
    <col min="6" max="6" width="9.140625" style="11"/>
    <col min="7" max="7" width="12.28515625" style="11" bestFit="1" customWidth="1"/>
    <col min="8" max="8" width="10.28515625" style="9" customWidth="1"/>
    <col min="9" max="256" width="9.140625" style="11"/>
    <col min="257" max="257" width="3" style="11" bestFit="1" customWidth="1"/>
    <col min="258" max="258" width="13.28515625" style="11" customWidth="1"/>
    <col min="259" max="259" width="10" style="11" bestFit="1" customWidth="1"/>
    <col min="260" max="260" width="9.140625" style="11"/>
    <col min="261" max="261" width="27.28515625" style="11" bestFit="1" customWidth="1"/>
    <col min="262" max="263" width="9.140625" style="11"/>
    <col min="264" max="264" width="10.28515625" style="11" customWidth="1"/>
    <col min="265" max="512" width="9.140625" style="11"/>
    <col min="513" max="513" width="3" style="11" bestFit="1" customWidth="1"/>
    <col min="514" max="514" width="13.28515625" style="11" customWidth="1"/>
    <col min="515" max="515" width="10" style="11" bestFit="1" customWidth="1"/>
    <col min="516" max="516" width="9.140625" style="11"/>
    <col min="517" max="517" width="27.28515625" style="11" bestFit="1" customWidth="1"/>
    <col min="518" max="519" width="9.140625" style="11"/>
    <col min="520" max="520" width="10.28515625" style="11" customWidth="1"/>
    <col min="521" max="768" width="9.140625" style="11"/>
    <col min="769" max="769" width="3" style="11" bestFit="1" customWidth="1"/>
    <col min="770" max="770" width="13.28515625" style="11" customWidth="1"/>
    <col min="771" max="771" width="10" style="11" bestFit="1" customWidth="1"/>
    <col min="772" max="772" width="9.140625" style="11"/>
    <col min="773" max="773" width="27.28515625" style="11" bestFit="1" customWidth="1"/>
    <col min="774" max="775" width="9.140625" style="11"/>
    <col min="776" max="776" width="10.28515625" style="11" customWidth="1"/>
    <col min="777" max="1024" width="9.140625" style="11"/>
    <col min="1025" max="1025" width="3" style="11" bestFit="1" customWidth="1"/>
    <col min="1026" max="1026" width="13.28515625" style="11" customWidth="1"/>
    <col min="1027" max="1027" width="10" style="11" bestFit="1" customWidth="1"/>
    <col min="1028" max="1028" width="9.140625" style="11"/>
    <col min="1029" max="1029" width="27.28515625" style="11" bestFit="1" customWidth="1"/>
    <col min="1030" max="1031" width="9.140625" style="11"/>
    <col min="1032" max="1032" width="10.28515625" style="11" customWidth="1"/>
    <col min="1033" max="1280" width="9.140625" style="11"/>
    <col min="1281" max="1281" width="3" style="11" bestFit="1" customWidth="1"/>
    <col min="1282" max="1282" width="13.28515625" style="11" customWidth="1"/>
    <col min="1283" max="1283" width="10" style="11" bestFit="1" customWidth="1"/>
    <col min="1284" max="1284" width="9.140625" style="11"/>
    <col min="1285" max="1285" width="27.28515625" style="11" bestFit="1" customWidth="1"/>
    <col min="1286" max="1287" width="9.140625" style="11"/>
    <col min="1288" max="1288" width="10.28515625" style="11" customWidth="1"/>
    <col min="1289" max="1536" width="9.140625" style="11"/>
    <col min="1537" max="1537" width="3" style="11" bestFit="1" customWidth="1"/>
    <col min="1538" max="1538" width="13.28515625" style="11" customWidth="1"/>
    <col min="1539" max="1539" width="10" style="11" bestFit="1" customWidth="1"/>
    <col min="1540" max="1540" width="9.140625" style="11"/>
    <col min="1541" max="1541" width="27.28515625" style="11" bestFit="1" customWidth="1"/>
    <col min="1542" max="1543" width="9.140625" style="11"/>
    <col min="1544" max="1544" width="10.28515625" style="11" customWidth="1"/>
    <col min="1545" max="1792" width="9.140625" style="11"/>
    <col min="1793" max="1793" width="3" style="11" bestFit="1" customWidth="1"/>
    <col min="1794" max="1794" width="13.28515625" style="11" customWidth="1"/>
    <col min="1795" max="1795" width="10" style="11" bestFit="1" customWidth="1"/>
    <col min="1796" max="1796" width="9.140625" style="11"/>
    <col min="1797" max="1797" width="27.28515625" style="11" bestFit="1" customWidth="1"/>
    <col min="1798" max="1799" width="9.140625" style="11"/>
    <col min="1800" max="1800" width="10.28515625" style="11" customWidth="1"/>
    <col min="1801" max="2048" width="9.140625" style="11"/>
    <col min="2049" max="2049" width="3" style="11" bestFit="1" customWidth="1"/>
    <col min="2050" max="2050" width="13.28515625" style="11" customWidth="1"/>
    <col min="2051" max="2051" width="10" style="11" bestFit="1" customWidth="1"/>
    <col min="2052" max="2052" width="9.140625" style="11"/>
    <col min="2053" max="2053" width="27.28515625" style="11" bestFit="1" customWidth="1"/>
    <col min="2054" max="2055" width="9.140625" style="11"/>
    <col min="2056" max="2056" width="10.28515625" style="11" customWidth="1"/>
    <col min="2057" max="2304" width="9.140625" style="11"/>
    <col min="2305" max="2305" width="3" style="11" bestFit="1" customWidth="1"/>
    <col min="2306" max="2306" width="13.28515625" style="11" customWidth="1"/>
    <col min="2307" max="2307" width="10" style="11" bestFit="1" customWidth="1"/>
    <col min="2308" max="2308" width="9.140625" style="11"/>
    <col min="2309" max="2309" width="27.28515625" style="11" bestFit="1" customWidth="1"/>
    <col min="2310" max="2311" width="9.140625" style="11"/>
    <col min="2312" max="2312" width="10.28515625" style="11" customWidth="1"/>
    <col min="2313" max="2560" width="9.140625" style="11"/>
    <col min="2561" max="2561" width="3" style="11" bestFit="1" customWidth="1"/>
    <col min="2562" max="2562" width="13.28515625" style="11" customWidth="1"/>
    <col min="2563" max="2563" width="10" style="11" bestFit="1" customWidth="1"/>
    <col min="2564" max="2564" width="9.140625" style="11"/>
    <col min="2565" max="2565" width="27.28515625" style="11" bestFit="1" customWidth="1"/>
    <col min="2566" max="2567" width="9.140625" style="11"/>
    <col min="2568" max="2568" width="10.28515625" style="11" customWidth="1"/>
    <col min="2569" max="2816" width="9.140625" style="11"/>
    <col min="2817" max="2817" width="3" style="11" bestFit="1" customWidth="1"/>
    <col min="2818" max="2818" width="13.28515625" style="11" customWidth="1"/>
    <col min="2819" max="2819" width="10" style="11" bestFit="1" customWidth="1"/>
    <col min="2820" max="2820" width="9.140625" style="11"/>
    <col min="2821" max="2821" width="27.28515625" style="11" bestFit="1" customWidth="1"/>
    <col min="2822" max="2823" width="9.140625" style="11"/>
    <col min="2824" max="2824" width="10.28515625" style="11" customWidth="1"/>
    <col min="2825" max="3072" width="9.140625" style="11"/>
    <col min="3073" max="3073" width="3" style="11" bestFit="1" customWidth="1"/>
    <col min="3074" max="3074" width="13.28515625" style="11" customWidth="1"/>
    <col min="3075" max="3075" width="10" style="11" bestFit="1" customWidth="1"/>
    <col min="3076" max="3076" width="9.140625" style="11"/>
    <col min="3077" max="3077" width="27.28515625" style="11" bestFit="1" customWidth="1"/>
    <col min="3078" max="3079" width="9.140625" style="11"/>
    <col min="3080" max="3080" width="10.28515625" style="11" customWidth="1"/>
    <col min="3081" max="3328" width="9.140625" style="11"/>
    <col min="3329" max="3329" width="3" style="11" bestFit="1" customWidth="1"/>
    <col min="3330" max="3330" width="13.28515625" style="11" customWidth="1"/>
    <col min="3331" max="3331" width="10" style="11" bestFit="1" customWidth="1"/>
    <col min="3332" max="3332" width="9.140625" style="11"/>
    <col min="3333" max="3333" width="27.28515625" style="11" bestFit="1" customWidth="1"/>
    <col min="3334" max="3335" width="9.140625" style="11"/>
    <col min="3336" max="3336" width="10.28515625" style="11" customWidth="1"/>
    <col min="3337" max="3584" width="9.140625" style="11"/>
    <col min="3585" max="3585" width="3" style="11" bestFit="1" customWidth="1"/>
    <col min="3586" max="3586" width="13.28515625" style="11" customWidth="1"/>
    <col min="3587" max="3587" width="10" style="11" bestFit="1" customWidth="1"/>
    <col min="3588" max="3588" width="9.140625" style="11"/>
    <col min="3589" max="3589" width="27.28515625" style="11" bestFit="1" customWidth="1"/>
    <col min="3590" max="3591" width="9.140625" style="11"/>
    <col min="3592" max="3592" width="10.28515625" style="11" customWidth="1"/>
    <col min="3593" max="3840" width="9.140625" style="11"/>
    <col min="3841" max="3841" width="3" style="11" bestFit="1" customWidth="1"/>
    <col min="3842" max="3842" width="13.28515625" style="11" customWidth="1"/>
    <col min="3843" max="3843" width="10" style="11" bestFit="1" customWidth="1"/>
    <col min="3844" max="3844" width="9.140625" style="11"/>
    <col min="3845" max="3845" width="27.28515625" style="11" bestFit="1" customWidth="1"/>
    <col min="3846" max="3847" width="9.140625" style="11"/>
    <col min="3848" max="3848" width="10.28515625" style="11" customWidth="1"/>
    <col min="3849" max="4096" width="9.140625" style="11"/>
    <col min="4097" max="4097" width="3" style="11" bestFit="1" customWidth="1"/>
    <col min="4098" max="4098" width="13.28515625" style="11" customWidth="1"/>
    <col min="4099" max="4099" width="10" style="11" bestFit="1" customWidth="1"/>
    <col min="4100" max="4100" width="9.140625" style="11"/>
    <col min="4101" max="4101" width="27.28515625" style="11" bestFit="1" customWidth="1"/>
    <col min="4102" max="4103" width="9.140625" style="11"/>
    <col min="4104" max="4104" width="10.28515625" style="11" customWidth="1"/>
    <col min="4105" max="4352" width="9.140625" style="11"/>
    <col min="4353" max="4353" width="3" style="11" bestFit="1" customWidth="1"/>
    <col min="4354" max="4354" width="13.28515625" style="11" customWidth="1"/>
    <col min="4355" max="4355" width="10" style="11" bestFit="1" customWidth="1"/>
    <col min="4356" max="4356" width="9.140625" style="11"/>
    <col min="4357" max="4357" width="27.28515625" style="11" bestFit="1" customWidth="1"/>
    <col min="4358" max="4359" width="9.140625" style="11"/>
    <col min="4360" max="4360" width="10.28515625" style="11" customWidth="1"/>
    <col min="4361" max="4608" width="9.140625" style="11"/>
    <col min="4609" max="4609" width="3" style="11" bestFit="1" customWidth="1"/>
    <col min="4610" max="4610" width="13.28515625" style="11" customWidth="1"/>
    <col min="4611" max="4611" width="10" style="11" bestFit="1" customWidth="1"/>
    <col min="4612" max="4612" width="9.140625" style="11"/>
    <col min="4613" max="4613" width="27.28515625" style="11" bestFit="1" customWidth="1"/>
    <col min="4614" max="4615" width="9.140625" style="11"/>
    <col min="4616" max="4616" width="10.28515625" style="11" customWidth="1"/>
    <col min="4617" max="4864" width="9.140625" style="11"/>
    <col min="4865" max="4865" width="3" style="11" bestFit="1" customWidth="1"/>
    <col min="4866" max="4866" width="13.28515625" style="11" customWidth="1"/>
    <col min="4867" max="4867" width="10" style="11" bestFit="1" customWidth="1"/>
    <col min="4868" max="4868" width="9.140625" style="11"/>
    <col min="4869" max="4869" width="27.28515625" style="11" bestFit="1" customWidth="1"/>
    <col min="4870" max="4871" width="9.140625" style="11"/>
    <col min="4872" max="4872" width="10.28515625" style="11" customWidth="1"/>
    <col min="4873" max="5120" width="9.140625" style="11"/>
    <col min="5121" max="5121" width="3" style="11" bestFit="1" customWidth="1"/>
    <col min="5122" max="5122" width="13.28515625" style="11" customWidth="1"/>
    <col min="5123" max="5123" width="10" style="11" bestFit="1" customWidth="1"/>
    <col min="5124" max="5124" width="9.140625" style="11"/>
    <col min="5125" max="5125" width="27.28515625" style="11" bestFit="1" customWidth="1"/>
    <col min="5126" max="5127" width="9.140625" style="11"/>
    <col min="5128" max="5128" width="10.28515625" style="11" customWidth="1"/>
    <col min="5129" max="5376" width="9.140625" style="11"/>
    <col min="5377" max="5377" width="3" style="11" bestFit="1" customWidth="1"/>
    <col min="5378" max="5378" width="13.28515625" style="11" customWidth="1"/>
    <col min="5379" max="5379" width="10" style="11" bestFit="1" customWidth="1"/>
    <col min="5380" max="5380" width="9.140625" style="11"/>
    <col min="5381" max="5381" width="27.28515625" style="11" bestFit="1" customWidth="1"/>
    <col min="5382" max="5383" width="9.140625" style="11"/>
    <col min="5384" max="5384" width="10.28515625" style="11" customWidth="1"/>
    <col min="5385" max="5632" width="9.140625" style="11"/>
    <col min="5633" max="5633" width="3" style="11" bestFit="1" customWidth="1"/>
    <col min="5634" max="5634" width="13.28515625" style="11" customWidth="1"/>
    <col min="5635" max="5635" width="10" style="11" bestFit="1" customWidth="1"/>
    <col min="5636" max="5636" width="9.140625" style="11"/>
    <col min="5637" max="5637" width="27.28515625" style="11" bestFit="1" customWidth="1"/>
    <col min="5638" max="5639" width="9.140625" style="11"/>
    <col min="5640" max="5640" width="10.28515625" style="11" customWidth="1"/>
    <col min="5641" max="5888" width="9.140625" style="11"/>
    <col min="5889" max="5889" width="3" style="11" bestFit="1" customWidth="1"/>
    <col min="5890" max="5890" width="13.28515625" style="11" customWidth="1"/>
    <col min="5891" max="5891" width="10" style="11" bestFit="1" customWidth="1"/>
    <col min="5892" max="5892" width="9.140625" style="11"/>
    <col min="5893" max="5893" width="27.28515625" style="11" bestFit="1" customWidth="1"/>
    <col min="5894" max="5895" width="9.140625" style="11"/>
    <col min="5896" max="5896" width="10.28515625" style="11" customWidth="1"/>
    <col min="5897" max="6144" width="9.140625" style="11"/>
    <col min="6145" max="6145" width="3" style="11" bestFit="1" customWidth="1"/>
    <col min="6146" max="6146" width="13.28515625" style="11" customWidth="1"/>
    <col min="6147" max="6147" width="10" style="11" bestFit="1" customWidth="1"/>
    <col min="6148" max="6148" width="9.140625" style="11"/>
    <col min="6149" max="6149" width="27.28515625" style="11" bestFit="1" customWidth="1"/>
    <col min="6150" max="6151" width="9.140625" style="11"/>
    <col min="6152" max="6152" width="10.28515625" style="11" customWidth="1"/>
    <col min="6153" max="6400" width="9.140625" style="11"/>
    <col min="6401" max="6401" width="3" style="11" bestFit="1" customWidth="1"/>
    <col min="6402" max="6402" width="13.28515625" style="11" customWidth="1"/>
    <col min="6403" max="6403" width="10" style="11" bestFit="1" customWidth="1"/>
    <col min="6404" max="6404" width="9.140625" style="11"/>
    <col min="6405" max="6405" width="27.28515625" style="11" bestFit="1" customWidth="1"/>
    <col min="6406" max="6407" width="9.140625" style="11"/>
    <col min="6408" max="6408" width="10.28515625" style="11" customWidth="1"/>
    <col min="6409" max="6656" width="9.140625" style="11"/>
    <col min="6657" max="6657" width="3" style="11" bestFit="1" customWidth="1"/>
    <col min="6658" max="6658" width="13.28515625" style="11" customWidth="1"/>
    <col min="6659" max="6659" width="10" style="11" bestFit="1" customWidth="1"/>
    <col min="6660" max="6660" width="9.140625" style="11"/>
    <col min="6661" max="6661" width="27.28515625" style="11" bestFit="1" customWidth="1"/>
    <col min="6662" max="6663" width="9.140625" style="11"/>
    <col min="6664" max="6664" width="10.28515625" style="11" customWidth="1"/>
    <col min="6665" max="6912" width="9.140625" style="11"/>
    <col min="6913" max="6913" width="3" style="11" bestFit="1" customWidth="1"/>
    <col min="6914" max="6914" width="13.28515625" style="11" customWidth="1"/>
    <col min="6915" max="6915" width="10" style="11" bestFit="1" customWidth="1"/>
    <col min="6916" max="6916" width="9.140625" style="11"/>
    <col min="6917" max="6917" width="27.28515625" style="11" bestFit="1" customWidth="1"/>
    <col min="6918" max="6919" width="9.140625" style="11"/>
    <col min="6920" max="6920" width="10.28515625" style="11" customWidth="1"/>
    <col min="6921" max="7168" width="9.140625" style="11"/>
    <col min="7169" max="7169" width="3" style="11" bestFit="1" customWidth="1"/>
    <col min="7170" max="7170" width="13.28515625" style="11" customWidth="1"/>
    <col min="7171" max="7171" width="10" style="11" bestFit="1" customWidth="1"/>
    <col min="7172" max="7172" width="9.140625" style="11"/>
    <col min="7173" max="7173" width="27.28515625" style="11" bestFit="1" customWidth="1"/>
    <col min="7174" max="7175" width="9.140625" style="11"/>
    <col min="7176" max="7176" width="10.28515625" style="11" customWidth="1"/>
    <col min="7177" max="7424" width="9.140625" style="11"/>
    <col min="7425" max="7425" width="3" style="11" bestFit="1" customWidth="1"/>
    <col min="7426" max="7426" width="13.28515625" style="11" customWidth="1"/>
    <col min="7427" max="7427" width="10" style="11" bestFit="1" customWidth="1"/>
    <col min="7428" max="7428" width="9.140625" style="11"/>
    <col min="7429" max="7429" width="27.28515625" style="11" bestFit="1" customWidth="1"/>
    <col min="7430" max="7431" width="9.140625" style="11"/>
    <col min="7432" max="7432" width="10.28515625" style="11" customWidth="1"/>
    <col min="7433" max="7680" width="9.140625" style="11"/>
    <col min="7681" max="7681" width="3" style="11" bestFit="1" customWidth="1"/>
    <col min="7682" max="7682" width="13.28515625" style="11" customWidth="1"/>
    <col min="7683" max="7683" width="10" style="11" bestFit="1" customWidth="1"/>
    <col min="7684" max="7684" width="9.140625" style="11"/>
    <col min="7685" max="7685" width="27.28515625" style="11" bestFit="1" customWidth="1"/>
    <col min="7686" max="7687" width="9.140625" style="11"/>
    <col min="7688" max="7688" width="10.28515625" style="11" customWidth="1"/>
    <col min="7689" max="7936" width="9.140625" style="11"/>
    <col min="7937" max="7937" width="3" style="11" bestFit="1" customWidth="1"/>
    <col min="7938" max="7938" width="13.28515625" style="11" customWidth="1"/>
    <col min="7939" max="7939" width="10" style="11" bestFit="1" customWidth="1"/>
    <col min="7940" max="7940" width="9.140625" style="11"/>
    <col min="7941" max="7941" width="27.28515625" style="11" bestFit="1" customWidth="1"/>
    <col min="7942" max="7943" width="9.140625" style="11"/>
    <col min="7944" max="7944" width="10.28515625" style="11" customWidth="1"/>
    <col min="7945" max="8192" width="9.140625" style="11"/>
    <col min="8193" max="8193" width="3" style="11" bestFit="1" customWidth="1"/>
    <col min="8194" max="8194" width="13.28515625" style="11" customWidth="1"/>
    <col min="8195" max="8195" width="10" style="11" bestFit="1" customWidth="1"/>
    <col min="8196" max="8196" width="9.140625" style="11"/>
    <col min="8197" max="8197" width="27.28515625" style="11" bestFit="1" customWidth="1"/>
    <col min="8198" max="8199" width="9.140625" style="11"/>
    <col min="8200" max="8200" width="10.28515625" style="11" customWidth="1"/>
    <col min="8201" max="8448" width="9.140625" style="11"/>
    <col min="8449" max="8449" width="3" style="11" bestFit="1" customWidth="1"/>
    <col min="8450" max="8450" width="13.28515625" style="11" customWidth="1"/>
    <col min="8451" max="8451" width="10" style="11" bestFit="1" customWidth="1"/>
    <col min="8452" max="8452" width="9.140625" style="11"/>
    <col min="8453" max="8453" width="27.28515625" style="11" bestFit="1" customWidth="1"/>
    <col min="8454" max="8455" width="9.140625" style="11"/>
    <col min="8456" max="8456" width="10.28515625" style="11" customWidth="1"/>
    <col min="8457" max="8704" width="9.140625" style="11"/>
    <col min="8705" max="8705" width="3" style="11" bestFit="1" customWidth="1"/>
    <col min="8706" max="8706" width="13.28515625" style="11" customWidth="1"/>
    <col min="8707" max="8707" width="10" style="11" bestFit="1" customWidth="1"/>
    <col min="8708" max="8708" width="9.140625" style="11"/>
    <col min="8709" max="8709" width="27.28515625" style="11" bestFit="1" customWidth="1"/>
    <col min="8710" max="8711" width="9.140625" style="11"/>
    <col min="8712" max="8712" width="10.28515625" style="11" customWidth="1"/>
    <col min="8713" max="8960" width="9.140625" style="11"/>
    <col min="8961" max="8961" width="3" style="11" bestFit="1" customWidth="1"/>
    <col min="8962" max="8962" width="13.28515625" style="11" customWidth="1"/>
    <col min="8963" max="8963" width="10" style="11" bestFit="1" customWidth="1"/>
    <col min="8964" max="8964" width="9.140625" style="11"/>
    <col min="8965" max="8965" width="27.28515625" style="11" bestFit="1" customWidth="1"/>
    <col min="8966" max="8967" width="9.140625" style="11"/>
    <col min="8968" max="8968" width="10.28515625" style="11" customWidth="1"/>
    <col min="8969" max="9216" width="9.140625" style="11"/>
    <col min="9217" max="9217" width="3" style="11" bestFit="1" customWidth="1"/>
    <col min="9218" max="9218" width="13.28515625" style="11" customWidth="1"/>
    <col min="9219" max="9219" width="10" style="11" bestFit="1" customWidth="1"/>
    <col min="9220" max="9220" width="9.140625" style="11"/>
    <col min="9221" max="9221" width="27.28515625" style="11" bestFit="1" customWidth="1"/>
    <col min="9222" max="9223" width="9.140625" style="11"/>
    <col min="9224" max="9224" width="10.28515625" style="11" customWidth="1"/>
    <col min="9225" max="9472" width="9.140625" style="11"/>
    <col min="9473" max="9473" width="3" style="11" bestFit="1" customWidth="1"/>
    <col min="9474" max="9474" width="13.28515625" style="11" customWidth="1"/>
    <col min="9475" max="9475" width="10" style="11" bestFit="1" customWidth="1"/>
    <col min="9476" max="9476" width="9.140625" style="11"/>
    <col min="9477" max="9477" width="27.28515625" style="11" bestFit="1" customWidth="1"/>
    <col min="9478" max="9479" width="9.140625" style="11"/>
    <col min="9480" max="9480" width="10.28515625" style="11" customWidth="1"/>
    <col min="9481" max="9728" width="9.140625" style="11"/>
    <col min="9729" max="9729" width="3" style="11" bestFit="1" customWidth="1"/>
    <col min="9730" max="9730" width="13.28515625" style="11" customWidth="1"/>
    <col min="9731" max="9731" width="10" style="11" bestFit="1" customWidth="1"/>
    <col min="9732" max="9732" width="9.140625" style="11"/>
    <col min="9733" max="9733" width="27.28515625" style="11" bestFit="1" customWidth="1"/>
    <col min="9734" max="9735" width="9.140625" style="11"/>
    <col min="9736" max="9736" width="10.28515625" style="11" customWidth="1"/>
    <col min="9737" max="9984" width="9.140625" style="11"/>
    <col min="9985" max="9985" width="3" style="11" bestFit="1" customWidth="1"/>
    <col min="9986" max="9986" width="13.28515625" style="11" customWidth="1"/>
    <col min="9987" max="9987" width="10" style="11" bestFit="1" customWidth="1"/>
    <col min="9988" max="9988" width="9.140625" style="11"/>
    <col min="9989" max="9989" width="27.28515625" style="11" bestFit="1" customWidth="1"/>
    <col min="9990" max="9991" width="9.140625" style="11"/>
    <col min="9992" max="9992" width="10.28515625" style="11" customWidth="1"/>
    <col min="9993" max="10240" width="9.140625" style="11"/>
    <col min="10241" max="10241" width="3" style="11" bestFit="1" customWidth="1"/>
    <col min="10242" max="10242" width="13.28515625" style="11" customWidth="1"/>
    <col min="10243" max="10243" width="10" style="11" bestFit="1" customWidth="1"/>
    <col min="10244" max="10244" width="9.140625" style="11"/>
    <col min="10245" max="10245" width="27.28515625" style="11" bestFit="1" customWidth="1"/>
    <col min="10246" max="10247" width="9.140625" style="11"/>
    <col min="10248" max="10248" width="10.28515625" style="11" customWidth="1"/>
    <col min="10249" max="10496" width="9.140625" style="11"/>
    <col min="10497" max="10497" width="3" style="11" bestFit="1" customWidth="1"/>
    <col min="10498" max="10498" width="13.28515625" style="11" customWidth="1"/>
    <col min="10499" max="10499" width="10" style="11" bestFit="1" customWidth="1"/>
    <col min="10500" max="10500" width="9.140625" style="11"/>
    <col min="10501" max="10501" width="27.28515625" style="11" bestFit="1" customWidth="1"/>
    <col min="10502" max="10503" width="9.140625" style="11"/>
    <col min="10504" max="10504" width="10.28515625" style="11" customWidth="1"/>
    <col min="10505" max="10752" width="9.140625" style="11"/>
    <col min="10753" max="10753" width="3" style="11" bestFit="1" customWidth="1"/>
    <col min="10754" max="10754" width="13.28515625" style="11" customWidth="1"/>
    <col min="10755" max="10755" width="10" style="11" bestFit="1" customWidth="1"/>
    <col min="10756" max="10756" width="9.140625" style="11"/>
    <col min="10757" max="10757" width="27.28515625" style="11" bestFit="1" customWidth="1"/>
    <col min="10758" max="10759" width="9.140625" style="11"/>
    <col min="10760" max="10760" width="10.28515625" style="11" customWidth="1"/>
    <col min="10761" max="11008" width="9.140625" style="11"/>
    <col min="11009" max="11009" width="3" style="11" bestFit="1" customWidth="1"/>
    <col min="11010" max="11010" width="13.28515625" style="11" customWidth="1"/>
    <col min="11011" max="11011" width="10" style="11" bestFit="1" customWidth="1"/>
    <col min="11012" max="11012" width="9.140625" style="11"/>
    <col min="11013" max="11013" width="27.28515625" style="11" bestFit="1" customWidth="1"/>
    <col min="11014" max="11015" width="9.140625" style="11"/>
    <col min="11016" max="11016" width="10.28515625" style="11" customWidth="1"/>
    <col min="11017" max="11264" width="9.140625" style="11"/>
    <col min="11265" max="11265" width="3" style="11" bestFit="1" customWidth="1"/>
    <col min="11266" max="11266" width="13.28515625" style="11" customWidth="1"/>
    <col min="11267" max="11267" width="10" style="11" bestFit="1" customWidth="1"/>
    <col min="11268" max="11268" width="9.140625" style="11"/>
    <col min="11269" max="11269" width="27.28515625" style="11" bestFit="1" customWidth="1"/>
    <col min="11270" max="11271" width="9.140625" style="11"/>
    <col min="11272" max="11272" width="10.28515625" style="11" customWidth="1"/>
    <col min="11273" max="11520" width="9.140625" style="11"/>
    <col min="11521" max="11521" width="3" style="11" bestFit="1" customWidth="1"/>
    <col min="11522" max="11522" width="13.28515625" style="11" customWidth="1"/>
    <col min="11523" max="11523" width="10" style="11" bestFit="1" customWidth="1"/>
    <col min="11524" max="11524" width="9.140625" style="11"/>
    <col min="11525" max="11525" width="27.28515625" style="11" bestFit="1" customWidth="1"/>
    <col min="11526" max="11527" width="9.140625" style="11"/>
    <col min="11528" max="11528" width="10.28515625" style="11" customWidth="1"/>
    <col min="11529" max="11776" width="9.140625" style="11"/>
    <col min="11777" max="11777" width="3" style="11" bestFit="1" customWidth="1"/>
    <col min="11778" max="11778" width="13.28515625" style="11" customWidth="1"/>
    <col min="11779" max="11779" width="10" style="11" bestFit="1" customWidth="1"/>
    <col min="11780" max="11780" width="9.140625" style="11"/>
    <col min="11781" max="11781" width="27.28515625" style="11" bestFit="1" customWidth="1"/>
    <col min="11782" max="11783" width="9.140625" style="11"/>
    <col min="11784" max="11784" width="10.28515625" style="11" customWidth="1"/>
    <col min="11785" max="12032" width="9.140625" style="11"/>
    <col min="12033" max="12033" width="3" style="11" bestFit="1" customWidth="1"/>
    <col min="12034" max="12034" width="13.28515625" style="11" customWidth="1"/>
    <col min="12035" max="12035" width="10" style="11" bestFit="1" customWidth="1"/>
    <col min="12036" max="12036" width="9.140625" style="11"/>
    <col min="12037" max="12037" width="27.28515625" style="11" bestFit="1" customWidth="1"/>
    <col min="12038" max="12039" width="9.140625" style="11"/>
    <col min="12040" max="12040" width="10.28515625" style="11" customWidth="1"/>
    <col min="12041" max="12288" width="9.140625" style="11"/>
    <col min="12289" max="12289" width="3" style="11" bestFit="1" customWidth="1"/>
    <col min="12290" max="12290" width="13.28515625" style="11" customWidth="1"/>
    <col min="12291" max="12291" width="10" style="11" bestFit="1" customWidth="1"/>
    <col min="12292" max="12292" width="9.140625" style="11"/>
    <col min="12293" max="12293" width="27.28515625" style="11" bestFit="1" customWidth="1"/>
    <col min="12294" max="12295" width="9.140625" style="11"/>
    <col min="12296" max="12296" width="10.28515625" style="11" customWidth="1"/>
    <col min="12297" max="12544" width="9.140625" style="11"/>
    <col min="12545" max="12545" width="3" style="11" bestFit="1" customWidth="1"/>
    <col min="12546" max="12546" width="13.28515625" style="11" customWidth="1"/>
    <col min="12547" max="12547" width="10" style="11" bestFit="1" customWidth="1"/>
    <col min="12548" max="12548" width="9.140625" style="11"/>
    <col min="12549" max="12549" width="27.28515625" style="11" bestFit="1" customWidth="1"/>
    <col min="12550" max="12551" width="9.140625" style="11"/>
    <col min="12552" max="12552" width="10.28515625" style="11" customWidth="1"/>
    <col min="12553" max="12800" width="9.140625" style="11"/>
    <col min="12801" max="12801" width="3" style="11" bestFit="1" customWidth="1"/>
    <col min="12802" max="12802" width="13.28515625" style="11" customWidth="1"/>
    <col min="12803" max="12803" width="10" style="11" bestFit="1" customWidth="1"/>
    <col min="12804" max="12804" width="9.140625" style="11"/>
    <col min="12805" max="12805" width="27.28515625" style="11" bestFit="1" customWidth="1"/>
    <col min="12806" max="12807" width="9.140625" style="11"/>
    <col min="12808" max="12808" width="10.28515625" style="11" customWidth="1"/>
    <col min="12809" max="13056" width="9.140625" style="11"/>
    <col min="13057" max="13057" width="3" style="11" bestFit="1" customWidth="1"/>
    <col min="13058" max="13058" width="13.28515625" style="11" customWidth="1"/>
    <col min="13059" max="13059" width="10" style="11" bestFit="1" customWidth="1"/>
    <col min="13060" max="13060" width="9.140625" style="11"/>
    <col min="13061" max="13061" width="27.28515625" style="11" bestFit="1" customWidth="1"/>
    <col min="13062" max="13063" width="9.140625" style="11"/>
    <col min="13064" max="13064" width="10.28515625" style="11" customWidth="1"/>
    <col min="13065" max="13312" width="9.140625" style="11"/>
    <col min="13313" max="13313" width="3" style="11" bestFit="1" customWidth="1"/>
    <col min="13314" max="13314" width="13.28515625" style="11" customWidth="1"/>
    <col min="13315" max="13315" width="10" style="11" bestFit="1" customWidth="1"/>
    <col min="13316" max="13316" width="9.140625" style="11"/>
    <col min="13317" max="13317" width="27.28515625" style="11" bestFit="1" customWidth="1"/>
    <col min="13318" max="13319" width="9.140625" style="11"/>
    <col min="13320" max="13320" width="10.28515625" style="11" customWidth="1"/>
    <col min="13321" max="13568" width="9.140625" style="11"/>
    <col min="13569" max="13569" width="3" style="11" bestFit="1" customWidth="1"/>
    <col min="13570" max="13570" width="13.28515625" style="11" customWidth="1"/>
    <col min="13571" max="13571" width="10" style="11" bestFit="1" customWidth="1"/>
    <col min="13572" max="13572" width="9.140625" style="11"/>
    <col min="13573" max="13573" width="27.28515625" style="11" bestFit="1" customWidth="1"/>
    <col min="13574" max="13575" width="9.140625" style="11"/>
    <col min="13576" max="13576" width="10.28515625" style="11" customWidth="1"/>
    <col min="13577" max="13824" width="9.140625" style="11"/>
    <col min="13825" max="13825" width="3" style="11" bestFit="1" customWidth="1"/>
    <col min="13826" max="13826" width="13.28515625" style="11" customWidth="1"/>
    <col min="13827" max="13827" width="10" style="11" bestFit="1" customWidth="1"/>
    <col min="13828" max="13828" width="9.140625" style="11"/>
    <col min="13829" max="13829" width="27.28515625" style="11" bestFit="1" customWidth="1"/>
    <col min="13830" max="13831" width="9.140625" style="11"/>
    <col min="13832" max="13832" width="10.28515625" style="11" customWidth="1"/>
    <col min="13833" max="14080" width="9.140625" style="11"/>
    <col min="14081" max="14081" width="3" style="11" bestFit="1" customWidth="1"/>
    <col min="14082" max="14082" width="13.28515625" style="11" customWidth="1"/>
    <col min="14083" max="14083" width="10" style="11" bestFit="1" customWidth="1"/>
    <col min="14084" max="14084" width="9.140625" style="11"/>
    <col min="14085" max="14085" width="27.28515625" style="11" bestFit="1" customWidth="1"/>
    <col min="14086" max="14087" width="9.140625" style="11"/>
    <col min="14088" max="14088" width="10.28515625" style="11" customWidth="1"/>
    <col min="14089" max="14336" width="9.140625" style="11"/>
    <col min="14337" max="14337" width="3" style="11" bestFit="1" customWidth="1"/>
    <col min="14338" max="14338" width="13.28515625" style="11" customWidth="1"/>
    <col min="14339" max="14339" width="10" style="11" bestFit="1" customWidth="1"/>
    <col min="14340" max="14340" width="9.140625" style="11"/>
    <col min="14341" max="14341" width="27.28515625" style="11" bestFit="1" customWidth="1"/>
    <col min="14342" max="14343" width="9.140625" style="11"/>
    <col min="14344" max="14344" width="10.28515625" style="11" customWidth="1"/>
    <col min="14345" max="14592" width="9.140625" style="11"/>
    <col min="14593" max="14593" width="3" style="11" bestFit="1" customWidth="1"/>
    <col min="14594" max="14594" width="13.28515625" style="11" customWidth="1"/>
    <col min="14595" max="14595" width="10" style="11" bestFit="1" customWidth="1"/>
    <col min="14596" max="14596" width="9.140625" style="11"/>
    <col min="14597" max="14597" width="27.28515625" style="11" bestFit="1" customWidth="1"/>
    <col min="14598" max="14599" width="9.140625" style="11"/>
    <col min="14600" max="14600" width="10.28515625" style="11" customWidth="1"/>
    <col min="14601" max="14848" width="9.140625" style="11"/>
    <col min="14849" max="14849" width="3" style="11" bestFit="1" customWidth="1"/>
    <col min="14850" max="14850" width="13.28515625" style="11" customWidth="1"/>
    <col min="14851" max="14851" width="10" style="11" bestFit="1" customWidth="1"/>
    <col min="14852" max="14852" width="9.140625" style="11"/>
    <col min="14853" max="14853" width="27.28515625" style="11" bestFit="1" customWidth="1"/>
    <col min="14854" max="14855" width="9.140625" style="11"/>
    <col min="14856" max="14856" width="10.28515625" style="11" customWidth="1"/>
    <col min="14857" max="15104" width="9.140625" style="11"/>
    <col min="15105" max="15105" width="3" style="11" bestFit="1" customWidth="1"/>
    <col min="15106" max="15106" width="13.28515625" style="11" customWidth="1"/>
    <col min="15107" max="15107" width="10" style="11" bestFit="1" customWidth="1"/>
    <col min="15108" max="15108" width="9.140625" style="11"/>
    <col min="15109" max="15109" width="27.28515625" style="11" bestFit="1" customWidth="1"/>
    <col min="15110" max="15111" width="9.140625" style="11"/>
    <col min="15112" max="15112" width="10.28515625" style="11" customWidth="1"/>
    <col min="15113" max="15360" width="9.140625" style="11"/>
    <col min="15361" max="15361" width="3" style="11" bestFit="1" customWidth="1"/>
    <col min="15362" max="15362" width="13.28515625" style="11" customWidth="1"/>
    <col min="15363" max="15363" width="10" style="11" bestFit="1" customWidth="1"/>
    <col min="15364" max="15364" width="9.140625" style="11"/>
    <col min="15365" max="15365" width="27.28515625" style="11" bestFit="1" customWidth="1"/>
    <col min="15366" max="15367" width="9.140625" style="11"/>
    <col min="15368" max="15368" width="10.28515625" style="11" customWidth="1"/>
    <col min="15369" max="15616" width="9.140625" style="11"/>
    <col min="15617" max="15617" width="3" style="11" bestFit="1" customWidth="1"/>
    <col min="15618" max="15618" width="13.28515625" style="11" customWidth="1"/>
    <col min="15619" max="15619" width="10" style="11" bestFit="1" customWidth="1"/>
    <col min="15620" max="15620" width="9.140625" style="11"/>
    <col min="15621" max="15621" width="27.28515625" style="11" bestFit="1" customWidth="1"/>
    <col min="15622" max="15623" width="9.140625" style="11"/>
    <col min="15624" max="15624" width="10.28515625" style="11" customWidth="1"/>
    <col min="15625" max="15872" width="9.140625" style="11"/>
    <col min="15873" max="15873" width="3" style="11" bestFit="1" customWidth="1"/>
    <col min="15874" max="15874" width="13.28515625" style="11" customWidth="1"/>
    <col min="15875" max="15875" width="10" style="11" bestFit="1" customWidth="1"/>
    <col min="15876" max="15876" width="9.140625" style="11"/>
    <col min="15877" max="15877" width="27.28515625" style="11" bestFit="1" customWidth="1"/>
    <col min="15878" max="15879" width="9.140625" style="11"/>
    <col min="15880" max="15880" width="10.28515625" style="11" customWidth="1"/>
    <col min="15881" max="16128" width="9.140625" style="11"/>
    <col min="16129" max="16129" width="3" style="11" bestFit="1" customWidth="1"/>
    <col min="16130" max="16130" width="13.28515625" style="11" customWidth="1"/>
    <col min="16131" max="16131" width="10" style="11" bestFit="1" customWidth="1"/>
    <col min="16132" max="16132" width="9.140625" style="11"/>
    <col min="16133" max="16133" width="27.28515625" style="11" bestFit="1" customWidth="1"/>
    <col min="16134" max="16135" width="9.140625" style="11"/>
    <col min="16136" max="16136" width="10.28515625" style="11" customWidth="1"/>
    <col min="16137" max="16384" width="9.140625" style="11"/>
  </cols>
  <sheetData>
    <row r="1" spans="1:11" ht="59.25" customHeight="1">
      <c r="A1" s="219" t="str">
        <f>"Běh Vírem "&amp;'Prezenční listina'!O2</f>
        <v>Běh Vírem 2014</v>
      </c>
      <c r="B1" s="220"/>
      <c r="C1" s="220"/>
      <c r="D1" s="220"/>
      <c r="E1" s="220"/>
      <c r="F1" s="220"/>
      <c r="G1" s="220"/>
      <c r="H1" s="221"/>
    </row>
    <row r="2" spans="1:11" ht="20.25" customHeight="1" thickBot="1">
      <c r="A2" s="222" t="str">
        <f>'Prezenční listina'!O2-1966&amp;".ročník"</f>
        <v>48.ročník</v>
      </c>
      <c r="B2" s="223"/>
      <c r="C2" s="223"/>
      <c r="D2" s="223"/>
      <c r="E2" s="223"/>
      <c r="F2" s="223"/>
      <c r="G2" s="223"/>
      <c r="H2" s="224"/>
    </row>
    <row r="3" spans="1:11" ht="26.25" thickBot="1">
      <c r="A3" s="12"/>
      <c r="B3" s="2" t="s">
        <v>6</v>
      </c>
      <c r="C3" s="2" t="s">
        <v>0</v>
      </c>
      <c r="D3" s="2" t="s">
        <v>1</v>
      </c>
      <c r="E3" s="2" t="s">
        <v>4</v>
      </c>
      <c r="F3" s="13" t="s">
        <v>7</v>
      </c>
      <c r="G3" s="2" t="s">
        <v>8</v>
      </c>
      <c r="H3" s="10" t="s">
        <v>2</v>
      </c>
    </row>
    <row r="4" spans="1:11">
      <c r="A4" s="97">
        <v>1</v>
      </c>
      <c r="B4" s="89" t="s">
        <v>340</v>
      </c>
      <c r="C4" s="89" t="s">
        <v>341</v>
      </c>
      <c r="D4" s="90">
        <v>2001</v>
      </c>
      <c r="E4" s="99" t="s">
        <v>339</v>
      </c>
      <c r="F4" s="91">
        <v>72</v>
      </c>
      <c r="G4" s="137">
        <v>8.0902777777777778E-3</v>
      </c>
      <c r="H4" s="34" t="str">
        <f t="shared" ref="H4:H14" si="0">IF(LEN(B4)=0," ",IF(MID(B4,LEN(B4),1)="á","Ž","M"))</f>
        <v>M</v>
      </c>
    </row>
    <row r="5" spans="1:11">
      <c r="A5" s="97">
        <v>2</v>
      </c>
      <c r="B5" s="89" t="s">
        <v>243</v>
      </c>
      <c r="C5" s="89" t="s">
        <v>283</v>
      </c>
      <c r="D5" s="90">
        <v>1999</v>
      </c>
      <c r="E5" s="99" t="s">
        <v>413</v>
      </c>
      <c r="F5" s="91">
        <v>81</v>
      </c>
      <c r="G5" s="137">
        <v>8.3680555555555557E-3</v>
      </c>
      <c r="H5" s="34" t="str">
        <f t="shared" si="0"/>
        <v>M</v>
      </c>
    </row>
    <row r="6" spans="1:11">
      <c r="A6" s="97">
        <v>3</v>
      </c>
      <c r="B6" s="89" t="s">
        <v>338</v>
      </c>
      <c r="C6" s="89" t="s">
        <v>192</v>
      </c>
      <c r="D6" s="90">
        <v>1999</v>
      </c>
      <c r="E6" s="99" t="s">
        <v>339</v>
      </c>
      <c r="F6" s="91">
        <v>71</v>
      </c>
      <c r="G6" s="137">
        <v>8.5532407407407415E-3</v>
      </c>
      <c r="H6" s="34" t="str">
        <f t="shared" si="0"/>
        <v>M</v>
      </c>
    </row>
    <row r="7" spans="1:11">
      <c r="A7" s="97">
        <v>4</v>
      </c>
      <c r="B7" s="89" t="s">
        <v>382</v>
      </c>
      <c r="C7" s="89" t="s">
        <v>194</v>
      </c>
      <c r="D7" s="90">
        <v>2003</v>
      </c>
      <c r="E7" s="99" t="s">
        <v>417</v>
      </c>
      <c r="F7" s="91">
        <v>84</v>
      </c>
      <c r="G7" s="137">
        <v>8.9120370370370378E-3</v>
      </c>
      <c r="H7" s="34" t="str">
        <f t="shared" si="0"/>
        <v>M</v>
      </c>
    </row>
    <row r="8" spans="1:11">
      <c r="A8" s="97">
        <v>5</v>
      </c>
      <c r="B8" s="89" t="s">
        <v>418</v>
      </c>
      <c r="C8" s="89" t="s">
        <v>179</v>
      </c>
      <c r="D8" s="90">
        <v>2002</v>
      </c>
      <c r="E8" s="99" t="s">
        <v>344</v>
      </c>
      <c r="F8" s="91">
        <v>86</v>
      </c>
      <c r="G8" s="137">
        <v>9.3981481481481485E-3</v>
      </c>
      <c r="H8" s="34" t="str">
        <f t="shared" si="0"/>
        <v>M</v>
      </c>
      <c r="K8" s="11" t="s">
        <v>12</v>
      </c>
    </row>
    <row r="9" spans="1:11">
      <c r="A9" s="97">
        <v>6</v>
      </c>
      <c r="B9" s="89" t="s">
        <v>327</v>
      </c>
      <c r="C9" s="89" t="s">
        <v>328</v>
      </c>
      <c r="D9" s="90">
        <v>2005</v>
      </c>
      <c r="E9" s="99" t="s">
        <v>198</v>
      </c>
      <c r="F9" s="91">
        <v>69</v>
      </c>
      <c r="G9" s="137">
        <v>9.4907407407407406E-3</v>
      </c>
      <c r="H9" s="34" t="str">
        <f t="shared" si="0"/>
        <v>M</v>
      </c>
    </row>
    <row r="10" spans="1:11">
      <c r="A10" s="97">
        <v>7</v>
      </c>
      <c r="B10" s="89" t="s">
        <v>201</v>
      </c>
      <c r="C10" s="89" t="s">
        <v>367</v>
      </c>
      <c r="D10" s="90">
        <v>2004</v>
      </c>
      <c r="E10" s="99" t="s">
        <v>203</v>
      </c>
      <c r="F10" s="91">
        <v>79</v>
      </c>
      <c r="G10" s="137">
        <v>9.7222222222222224E-3</v>
      </c>
      <c r="H10" s="34" t="str">
        <f t="shared" si="0"/>
        <v>M</v>
      </c>
    </row>
    <row r="11" spans="1:11">
      <c r="A11" s="97">
        <v>8</v>
      </c>
      <c r="B11" s="89" t="s">
        <v>288</v>
      </c>
      <c r="C11" s="89" t="s">
        <v>422</v>
      </c>
      <c r="D11" s="90">
        <v>2003</v>
      </c>
      <c r="E11" s="99" t="s">
        <v>274</v>
      </c>
      <c r="F11" s="91">
        <v>63</v>
      </c>
      <c r="G11" s="137">
        <v>1.0486111111111111E-2</v>
      </c>
      <c r="H11" s="34" t="str">
        <f t="shared" si="0"/>
        <v>M</v>
      </c>
    </row>
    <row r="12" spans="1:11">
      <c r="A12" s="97">
        <v>9</v>
      </c>
      <c r="B12" s="89" t="s">
        <v>345</v>
      </c>
      <c r="C12" s="89" t="s">
        <v>346</v>
      </c>
      <c r="D12" s="90">
        <v>2004</v>
      </c>
      <c r="E12" s="99" t="s">
        <v>347</v>
      </c>
      <c r="F12" s="91">
        <v>73</v>
      </c>
      <c r="G12" s="137">
        <v>1.0613425925925927E-2</v>
      </c>
      <c r="H12" s="34" t="str">
        <f t="shared" si="0"/>
        <v>M</v>
      </c>
    </row>
    <row r="13" spans="1:11">
      <c r="A13" s="97">
        <v>10</v>
      </c>
      <c r="B13" s="89" t="s">
        <v>345</v>
      </c>
      <c r="C13" s="89" t="s">
        <v>348</v>
      </c>
      <c r="D13" s="90">
        <v>2006</v>
      </c>
      <c r="E13" s="99" t="s">
        <v>347</v>
      </c>
      <c r="F13" s="91">
        <v>74</v>
      </c>
      <c r="G13" s="137">
        <v>1.1400462962962965E-2</v>
      </c>
      <c r="H13" s="34" t="str">
        <f t="shared" si="0"/>
        <v>M</v>
      </c>
    </row>
    <row r="14" spans="1:11">
      <c r="A14" s="97">
        <v>11</v>
      </c>
      <c r="B14" s="89" t="s">
        <v>327</v>
      </c>
      <c r="C14" s="89" t="s">
        <v>329</v>
      </c>
      <c r="D14" s="90">
        <v>2004</v>
      </c>
      <c r="E14" s="99" t="s">
        <v>198</v>
      </c>
      <c r="F14" s="91">
        <v>70</v>
      </c>
      <c r="G14" s="137" t="s">
        <v>423</v>
      </c>
      <c r="H14" s="34" t="str">
        <f t="shared" si="0"/>
        <v>M</v>
      </c>
    </row>
    <row r="15" spans="1:11" ht="27.75" customHeight="1">
      <c r="A15" s="97"/>
      <c r="B15" s="89"/>
      <c r="C15" s="89"/>
      <c r="D15" s="90"/>
      <c r="E15" s="99"/>
      <c r="F15" s="91"/>
      <c r="G15" s="137"/>
      <c r="H15" s="34"/>
    </row>
    <row r="16" spans="1:11">
      <c r="A16" s="97">
        <v>1</v>
      </c>
      <c r="B16" s="89" t="s">
        <v>370</v>
      </c>
      <c r="C16" s="89" t="s">
        <v>371</v>
      </c>
      <c r="D16" s="90">
        <v>2000</v>
      </c>
      <c r="E16" s="99" t="s">
        <v>203</v>
      </c>
      <c r="F16" s="91">
        <v>76</v>
      </c>
      <c r="G16" s="137">
        <v>8.9583333333333338E-3</v>
      </c>
      <c r="H16" s="34" t="str">
        <f t="shared" ref="H16:H21" si="1">IF(LEN(B16)=0," ",IF(MID(B16,LEN(B16),1)="á","Ž","M"))</f>
        <v>Ž</v>
      </c>
    </row>
    <row r="17" spans="1:8">
      <c r="A17" s="97">
        <v>2</v>
      </c>
      <c r="B17" s="89" t="s">
        <v>419</v>
      </c>
      <c r="C17" s="89" t="s">
        <v>420</v>
      </c>
      <c r="D17" s="90">
        <v>2001</v>
      </c>
      <c r="E17" s="91" t="s">
        <v>421</v>
      </c>
      <c r="F17" s="91">
        <v>89</v>
      </c>
      <c r="G17" s="137">
        <v>9.1203703703703707E-3</v>
      </c>
      <c r="H17" s="34" t="str">
        <f t="shared" si="1"/>
        <v>Ž</v>
      </c>
    </row>
    <row r="18" spans="1:8">
      <c r="A18" s="97">
        <v>3</v>
      </c>
      <c r="B18" s="89" t="s">
        <v>411</v>
      </c>
      <c r="C18" s="89" t="s">
        <v>412</v>
      </c>
      <c r="D18" s="90">
        <v>1999</v>
      </c>
      <c r="E18" s="99" t="s">
        <v>286</v>
      </c>
      <c r="F18" s="91">
        <v>77</v>
      </c>
      <c r="G18" s="137">
        <v>9.2592592592592605E-3</v>
      </c>
      <c r="H18" s="34" t="str">
        <f t="shared" si="1"/>
        <v>Ž</v>
      </c>
    </row>
    <row r="19" spans="1:8">
      <c r="A19" s="97">
        <v>4</v>
      </c>
      <c r="B19" s="89" t="s">
        <v>424</v>
      </c>
      <c r="C19" s="89" t="s">
        <v>415</v>
      </c>
      <c r="D19" s="90">
        <v>2003</v>
      </c>
      <c r="E19" s="99" t="s">
        <v>416</v>
      </c>
      <c r="F19" s="91">
        <v>83</v>
      </c>
      <c r="G19" s="137">
        <v>1.0775462962962964E-2</v>
      </c>
      <c r="H19" s="34" t="str">
        <f t="shared" si="1"/>
        <v>Ž</v>
      </c>
    </row>
    <row r="20" spans="1:8">
      <c r="A20" s="97">
        <v>5</v>
      </c>
      <c r="B20" s="89" t="s">
        <v>349</v>
      </c>
      <c r="C20" s="89" t="s">
        <v>351</v>
      </c>
      <c r="D20" s="90">
        <v>2000</v>
      </c>
      <c r="E20" s="99" t="s">
        <v>350</v>
      </c>
      <c r="F20" s="91">
        <v>75</v>
      </c>
      <c r="G20" s="137">
        <v>1.0902777777777777E-2</v>
      </c>
      <c r="H20" s="34" t="str">
        <f t="shared" si="1"/>
        <v>Ž</v>
      </c>
    </row>
    <row r="21" spans="1:8">
      <c r="A21" s="97">
        <v>6</v>
      </c>
      <c r="B21" s="89" t="s">
        <v>314</v>
      </c>
      <c r="C21" s="89" t="s">
        <v>406</v>
      </c>
      <c r="D21" s="90">
        <v>2001</v>
      </c>
      <c r="E21" s="99" t="s">
        <v>414</v>
      </c>
      <c r="F21" s="91">
        <v>82</v>
      </c>
      <c r="G21" s="137">
        <v>1.1111111111111112E-2</v>
      </c>
      <c r="H21" s="34" t="str">
        <f t="shared" si="1"/>
        <v>Ž</v>
      </c>
    </row>
    <row r="22" spans="1:8">
      <c r="A22" s="97"/>
      <c r="B22" s="89"/>
      <c r="C22" s="89"/>
      <c r="D22" s="90"/>
      <c r="E22" s="91"/>
      <c r="F22" s="91"/>
      <c r="G22" s="92"/>
      <c r="H22" s="34" t="str">
        <f t="shared" ref="H22:H54" si="2">IF(LEN(B22)=0," ",IF(MID(B22,LEN(B22),1)="á","Ž","M"))</f>
        <v xml:space="preserve"> </v>
      </c>
    </row>
    <row r="23" spans="1:8">
      <c r="A23" s="97"/>
      <c r="B23" s="89"/>
      <c r="C23" s="89"/>
      <c r="D23" s="90"/>
      <c r="E23" s="91"/>
      <c r="F23" s="91"/>
      <c r="G23" s="92"/>
      <c r="H23" s="34" t="str">
        <f t="shared" si="2"/>
        <v xml:space="preserve"> </v>
      </c>
    </row>
    <row r="24" spans="1:8">
      <c r="A24" s="97"/>
      <c r="B24" s="89"/>
      <c r="C24" s="89"/>
      <c r="D24" s="90"/>
      <c r="E24" s="91"/>
      <c r="F24" s="91"/>
      <c r="G24" s="92"/>
      <c r="H24" s="34" t="str">
        <f t="shared" si="2"/>
        <v xml:space="preserve"> </v>
      </c>
    </row>
    <row r="25" spans="1:8">
      <c r="A25" s="97"/>
      <c r="B25" s="89"/>
      <c r="C25" s="89"/>
      <c r="D25" s="90"/>
      <c r="E25" s="91"/>
      <c r="F25" s="91"/>
      <c r="G25" s="92"/>
      <c r="H25" s="34" t="str">
        <f t="shared" si="2"/>
        <v xml:space="preserve"> </v>
      </c>
    </row>
    <row r="26" spans="1:8">
      <c r="A26" s="97"/>
      <c r="B26" s="89"/>
      <c r="C26" s="89"/>
      <c r="D26" s="90"/>
      <c r="E26" s="91"/>
      <c r="F26" s="91"/>
      <c r="G26" s="92"/>
      <c r="H26" s="34" t="str">
        <f t="shared" si="2"/>
        <v xml:space="preserve"> </v>
      </c>
    </row>
    <row r="27" spans="1:8">
      <c r="A27" s="97"/>
      <c r="B27" s="89"/>
      <c r="C27" s="89"/>
      <c r="D27" s="90"/>
      <c r="E27" s="91"/>
      <c r="F27" s="91"/>
      <c r="G27" s="92"/>
      <c r="H27" s="34" t="str">
        <f t="shared" si="2"/>
        <v xml:space="preserve"> </v>
      </c>
    </row>
    <row r="28" spans="1:8">
      <c r="A28" s="97"/>
      <c r="B28" s="89"/>
      <c r="C28" s="89"/>
      <c r="D28" s="90"/>
      <c r="E28" s="91"/>
      <c r="F28" s="91"/>
      <c r="G28" s="92"/>
      <c r="H28" s="34" t="str">
        <f t="shared" si="2"/>
        <v xml:space="preserve"> </v>
      </c>
    </row>
    <row r="29" spans="1:8">
      <c r="A29" s="97"/>
      <c r="B29" s="89"/>
      <c r="C29" s="89"/>
      <c r="D29" s="90"/>
      <c r="E29" s="91"/>
      <c r="F29" s="91"/>
      <c r="G29" s="92"/>
      <c r="H29" s="34" t="str">
        <f t="shared" si="2"/>
        <v xml:space="preserve"> </v>
      </c>
    </row>
    <row r="30" spans="1:8">
      <c r="A30" s="97"/>
      <c r="B30" s="89"/>
      <c r="C30" s="89"/>
      <c r="D30" s="90"/>
      <c r="E30" s="91"/>
      <c r="F30" s="91"/>
      <c r="G30" s="92"/>
      <c r="H30" s="34" t="str">
        <f t="shared" si="2"/>
        <v xml:space="preserve"> </v>
      </c>
    </row>
    <row r="31" spans="1:8">
      <c r="A31" s="97"/>
      <c r="B31" s="89"/>
      <c r="C31" s="89"/>
      <c r="D31" s="90"/>
      <c r="E31" s="91"/>
      <c r="F31" s="91"/>
      <c r="G31" s="92"/>
      <c r="H31" s="34" t="str">
        <f t="shared" si="2"/>
        <v xml:space="preserve"> </v>
      </c>
    </row>
    <row r="32" spans="1:8">
      <c r="A32" s="97"/>
      <c r="B32" s="89"/>
      <c r="C32" s="89"/>
      <c r="D32" s="90"/>
      <c r="E32" s="91"/>
      <c r="F32" s="91"/>
      <c r="G32" s="92"/>
      <c r="H32" s="34" t="str">
        <f t="shared" si="2"/>
        <v xml:space="preserve"> </v>
      </c>
    </row>
    <row r="33" spans="1:8">
      <c r="A33" s="97"/>
      <c r="B33" s="89"/>
      <c r="C33" s="89"/>
      <c r="D33" s="90"/>
      <c r="E33" s="91"/>
      <c r="F33" s="91"/>
      <c r="G33" s="92"/>
      <c r="H33" s="34" t="str">
        <f t="shared" si="2"/>
        <v xml:space="preserve"> </v>
      </c>
    </row>
    <row r="34" spans="1:8">
      <c r="A34" s="97"/>
      <c r="B34" s="89"/>
      <c r="C34" s="89"/>
      <c r="D34" s="90"/>
      <c r="E34" s="91"/>
      <c r="F34" s="91"/>
      <c r="G34" s="92"/>
      <c r="H34" s="34" t="str">
        <f t="shared" si="2"/>
        <v xml:space="preserve"> </v>
      </c>
    </row>
    <row r="35" spans="1:8">
      <c r="A35" s="97"/>
      <c r="B35" s="89"/>
      <c r="C35" s="89"/>
      <c r="D35" s="90"/>
      <c r="E35" s="91"/>
      <c r="F35" s="91"/>
      <c r="G35" s="92"/>
      <c r="H35" s="34" t="str">
        <f t="shared" si="2"/>
        <v xml:space="preserve"> </v>
      </c>
    </row>
    <row r="36" spans="1:8">
      <c r="A36" s="97"/>
      <c r="B36" s="89"/>
      <c r="C36" s="89"/>
      <c r="D36" s="90"/>
      <c r="E36" s="91"/>
      <c r="F36" s="91"/>
      <c r="G36" s="92"/>
      <c r="H36" s="34" t="str">
        <f t="shared" si="2"/>
        <v xml:space="preserve"> </v>
      </c>
    </row>
    <row r="37" spans="1:8">
      <c r="A37" s="97"/>
      <c r="B37" s="89"/>
      <c r="C37" s="89"/>
      <c r="D37" s="90"/>
      <c r="E37" s="91"/>
      <c r="F37" s="91"/>
      <c r="G37" s="92"/>
      <c r="H37" s="34" t="str">
        <f t="shared" si="2"/>
        <v xml:space="preserve"> </v>
      </c>
    </row>
    <row r="38" spans="1:8">
      <c r="A38" s="97"/>
      <c r="B38" s="89"/>
      <c r="C38" s="89"/>
      <c r="D38" s="90"/>
      <c r="E38" s="91"/>
      <c r="F38" s="91"/>
      <c r="G38" s="92"/>
      <c r="H38" s="34" t="str">
        <f t="shared" si="2"/>
        <v xml:space="preserve"> </v>
      </c>
    </row>
    <row r="39" spans="1:8">
      <c r="A39" s="97"/>
      <c r="B39" s="89"/>
      <c r="C39" s="89"/>
      <c r="D39" s="90"/>
      <c r="E39" s="91"/>
      <c r="F39" s="91"/>
      <c r="G39" s="92"/>
      <c r="H39" s="34" t="str">
        <f t="shared" si="2"/>
        <v xml:space="preserve"> </v>
      </c>
    </row>
    <row r="40" spans="1:8">
      <c r="A40" s="97"/>
      <c r="B40" s="89"/>
      <c r="C40" s="89"/>
      <c r="D40" s="90"/>
      <c r="E40" s="91"/>
      <c r="F40" s="91"/>
      <c r="G40" s="92"/>
      <c r="H40" s="34" t="str">
        <f t="shared" si="2"/>
        <v xml:space="preserve"> </v>
      </c>
    </row>
    <row r="41" spans="1:8">
      <c r="A41" s="97"/>
      <c r="B41" s="89"/>
      <c r="C41" s="89"/>
      <c r="D41" s="90"/>
      <c r="E41" s="91"/>
      <c r="F41" s="91"/>
      <c r="G41" s="92"/>
      <c r="H41" s="34" t="str">
        <f t="shared" si="2"/>
        <v xml:space="preserve"> </v>
      </c>
    </row>
    <row r="42" spans="1:8">
      <c r="A42" s="97"/>
      <c r="B42" s="89"/>
      <c r="C42" s="89"/>
      <c r="D42" s="90"/>
      <c r="E42" s="91"/>
      <c r="F42" s="91"/>
      <c r="G42" s="92"/>
      <c r="H42" s="34" t="str">
        <f t="shared" si="2"/>
        <v xml:space="preserve"> </v>
      </c>
    </row>
    <row r="43" spans="1:8">
      <c r="A43" s="97"/>
      <c r="B43" s="89"/>
      <c r="C43" s="89"/>
      <c r="D43" s="90"/>
      <c r="E43" s="91"/>
      <c r="F43" s="91"/>
      <c r="G43" s="92"/>
      <c r="H43" s="34" t="str">
        <f t="shared" si="2"/>
        <v xml:space="preserve"> </v>
      </c>
    </row>
    <row r="44" spans="1:8">
      <c r="A44" s="97"/>
      <c r="B44" s="89"/>
      <c r="C44" s="89"/>
      <c r="D44" s="90"/>
      <c r="E44" s="91"/>
      <c r="F44" s="91"/>
      <c r="G44" s="92"/>
      <c r="H44" s="34" t="str">
        <f t="shared" si="2"/>
        <v xml:space="preserve"> </v>
      </c>
    </row>
    <row r="45" spans="1:8">
      <c r="A45" s="97"/>
      <c r="B45" s="89"/>
      <c r="C45" s="89"/>
      <c r="D45" s="90"/>
      <c r="E45" s="91"/>
      <c r="F45" s="91"/>
      <c r="G45" s="92"/>
      <c r="H45" s="34" t="str">
        <f t="shared" si="2"/>
        <v xml:space="preserve"> </v>
      </c>
    </row>
    <row r="46" spans="1:8">
      <c r="A46" s="97"/>
      <c r="B46" s="89"/>
      <c r="C46" s="89"/>
      <c r="D46" s="90"/>
      <c r="E46" s="91"/>
      <c r="F46" s="91"/>
      <c r="G46" s="92"/>
      <c r="H46" s="34" t="str">
        <f t="shared" si="2"/>
        <v xml:space="preserve"> </v>
      </c>
    </row>
    <row r="47" spans="1:8">
      <c r="A47" s="97"/>
      <c r="B47" s="89"/>
      <c r="C47" s="89"/>
      <c r="D47" s="90"/>
      <c r="E47" s="91"/>
      <c r="F47" s="91"/>
      <c r="G47" s="92"/>
      <c r="H47" s="34" t="str">
        <f t="shared" si="2"/>
        <v xml:space="preserve"> </v>
      </c>
    </row>
    <row r="48" spans="1:8">
      <c r="A48" s="97"/>
      <c r="B48" s="89"/>
      <c r="C48" s="89"/>
      <c r="D48" s="90"/>
      <c r="E48" s="91"/>
      <c r="F48" s="91"/>
      <c r="G48" s="92"/>
      <c r="H48" s="34" t="str">
        <f t="shared" si="2"/>
        <v xml:space="preserve"> </v>
      </c>
    </row>
    <row r="49" spans="1:8">
      <c r="A49" s="97"/>
      <c r="B49" s="89"/>
      <c r="C49" s="89"/>
      <c r="D49" s="90"/>
      <c r="E49" s="91"/>
      <c r="F49" s="91"/>
      <c r="G49" s="92"/>
      <c r="H49" s="34" t="str">
        <f t="shared" si="2"/>
        <v xml:space="preserve"> </v>
      </c>
    </row>
    <row r="50" spans="1:8">
      <c r="A50" s="97"/>
      <c r="B50" s="89"/>
      <c r="C50" s="89"/>
      <c r="D50" s="90"/>
      <c r="E50" s="91"/>
      <c r="F50" s="91"/>
      <c r="G50" s="92"/>
      <c r="H50" s="34" t="str">
        <f t="shared" si="2"/>
        <v xml:space="preserve"> </v>
      </c>
    </row>
    <row r="51" spans="1:8">
      <c r="A51" s="97"/>
      <c r="B51" s="89"/>
      <c r="C51" s="89"/>
      <c r="D51" s="90"/>
      <c r="E51" s="91"/>
      <c r="F51" s="91"/>
      <c r="G51" s="92"/>
      <c r="H51" s="34" t="str">
        <f t="shared" si="2"/>
        <v xml:space="preserve"> </v>
      </c>
    </row>
    <row r="52" spans="1:8">
      <c r="A52" s="97"/>
      <c r="B52" s="89"/>
      <c r="C52" s="89"/>
      <c r="D52" s="90"/>
      <c r="E52" s="91"/>
      <c r="F52" s="91"/>
      <c r="G52" s="92"/>
      <c r="H52" s="34" t="str">
        <f t="shared" si="2"/>
        <v xml:space="preserve"> </v>
      </c>
    </row>
    <row r="53" spans="1:8">
      <c r="A53" s="97"/>
      <c r="B53" s="89"/>
      <c r="C53" s="89"/>
      <c r="D53" s="90"/>
      <c r="E53" s="91"/>
      <c r="F53" s="91"/>
      <c r="G53" s="92"/>
      <c r="H53" s="34" t="str">
        <f t="shared" si="2"/>
        <v xml:space="preserve"> </v>
      </c>
    </row>
    <row r="54" spans="1:8" ht="13.5" thickBot="1">
      <c r="A54" s="98"/>
      <c r="B54" s="89"/>
      <c r="C54" s="93"/>
      <c r="D54" s="94"/>
      <c r="E54" s="95"/>
      <c r="F54" s="95"/>
      <c r="G54" s="96"/>
      <c r="H54" s="34" t="str">
        <f t="shared" si="2"/>
        <v xml:space="preserve"> </v>
      </c>
    </row>
    <row r="55" spans="1:8">
      <c r="H55" s="14"/>
    </row>
    <row r="56" spans="1:8">
      <c r="H56" s="14"/>
    </row>
    <row r="57" spans="1:8">
      <c r="H57" s="14"/>
    </row>
    <row r="58" spans="1:8">
      <c r="H58" s="14"/>
    </row>
    <row r="59" spans="1:8">
      <c r="H59" s="14"/>
    </row>
    <row r="60" spans="1:8">
      <c r="H60" s="14"/>
    </row>
    <row r="61" spans="1:8">
      <c r="H61" s="14"/>
    </row>
    <row r="62" spans="1:8">
      <c r="H62" s="14"/>
    </row>
    <row r="63" spans="1:8">
      <c r="H63" s="14"/>
    </row>
    <row r="64" spans="1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8"/>
    </row>
    <row r="157" spans="8:8">
      <c r="H157" s="8"/>
    </row>
    <row r="158" spans="8:8">
      <c r="H158" s="8"/>
    </row>
    <row r="159" spans="8:8">
      <c r="H159" s="8"/>
    </row>
    <row r="160" spans="8:8">
      <c r="H160" s="8"/>
    </row>
    <row r="161" spans="8:8">
      <c r="H161" s="8"/>
    </row>
    <row r="162" spans="8:8">
      <c r="H162" s="8"/>
    </row>
    <row r="163" spans="8:8">
      <c r="H163" s="8"/>
    </row>
    <row r="164" spans="8:8">
      <c r="H164" s="8"/>
    </row>
    <row r="165" spans="8:8">
      <c r="H165" s="8"/>
    </row>
  </sheetData>
  <sheetProtection algorithmName="SHA-512" hashValue="B/qs4uUGQJuEbwsIFiByk+39abCw7P2eTcwvjDJRzeZwiDNgeCcfjD1YpqanvVbHLC15LJ1EGLdL/hs85aBzrQ==" saltValue="FRasMxGZb/bEpcQ5HX15SQ==" spinCount="100000" sheet="1" objects="1" scenarios="1" sort="0"/>
  <sortState ref="B4:H20">
    <sortCondition ref="H4:H20"/>
    <sortCondition ref="G4:G20"/>
  </sortState>
  <dataConsolidate/>
  <mergeCells count="2">
    <mergeCell ref="A1:H1"/>
    <mergeCell ref="A2:H2"/>
  </mergeCells>
  <conditionalFormatting sqref="B4:B54">
    <cfRule type="containsText" dxfId="0" priority="2" operator="containsText" text=" ">
      <formula>NOT(ISERROR(SEARCH(" ",B4)))</formula>
    </cfRule>
  </conditionalFormatting>
  <pageMargins left="0.48" right="0.24" top="0.75" bottom="0.75" header="0.3" footer="0.3"/>
  <pageSetup paperSize="9" fitToWidth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6">
    <pageSetUpPr fitToPage="1"/>
  </sheetPr>
  <dimension ref="A1:H30"/>
  <sheetViews>
    <sheetView view="pageBreakPreview" zoomScale="60" workbookViewId="0">
      <selection activeCell="H8" sqref="H8"/>
    </sheetView>
  </sheetViews>
  <sheetFormatPr defaultRowHeight="12.75"/>
  <cols>
    <col min="1" max="1" width="5.140625" bestFit="1" customWidth="1"/>
    <col min="2" max="2" width="22.42578125" customWidth="1"/>
    <col min="3" max="3" width="5.140625" bestFit="1" customWidth="1"/>
    <col min="4" max="4" width="22.42578125" customWidth="1"/>
    <col min="5" max="5" width="5.5703125" customWidth="1"/>
    <col min="6" max="6" width="22.42578125" customWidth="1"/>
    <col min="7" max="7" width="5.5703125" customWidth="1"/>
    <col min="8" max="8" width="22.42578125" customWidth="1"/>
  </cols>
  <sheetData>
    <row r="1" spans="1:8" ht="27" thickBot="1">
      <c r="A1" s="225" t="s">
        <v>16</v>
      </c>
      <c r="B1" s="226"/>
      <c r="C1" s="225" t="s">
        <v>17</v>
      </c>
      <c r="D1" s="226"/>
      <c r="E1" s="225" t="s">
        <v>167</v>
      </c>
      <c r="F1" s="226"/>
      <c r="G1" s="225" t="s">
        <v>168</v>
      </c>
      <c r="H1" s="226"/>
    </row>
    <row r="2" spans="1:8">
      <c r="A2" s="37" t="s">
        <v>14</v>
      </c>
      <c r="B2" s="38" t="s">
        <v>15</v>
      </c>
      <c r="C2" s="37" t="s">
        <v>14</v>
      </c>
      <c r="D2" s="38" t="s">
        <v>15</v>
      </c>
      <c r="E2" s="37" t="s">
        <v>14</v>
      </c>
      <c r="F2" s="38" t="s">
        <v>15</v>
      </c>
      <c r="G2" s="37" t="s">
        <v>14</v>
      </c>
      <c r="H2" s="131" t="s">
        <v>15</v>
      </c>
    </row>
    <row r="3" spans="1:8" ht="28.5" customHeight="1">
      <c r="A3" s="36"/>
      <c r="B3" s="35"/>
      <c r="C3" s="36"/>
      <c r="D3" s="35"/>
      <c r="E3" s="36"/>
      <c r="F3" s="35"/>
      <c r="G3" s="36"/>
      <c r="H3" s="132"/>
    </row>
    <row r="4" spans="1:8" ht="28.5" customHeight="1">
      <c r="A4" s="36"/>
      <c r="B4" s="35"/>
      <c r="C4" s="36"/>
      <c r="D4" s="35"/>
      <c r="E4" s="36"/>
      <c r="F4" s="35"/>
      <c r="G4" s="36"/>
      <c r="H4" s="132"/>
    </row>
    <row r="5" spans="1:8" ht="28.5" customHeight="1">
      <c r="A5" s="36"/>
      <c r="B5" s="35"/>
      <c r="C5" s="36"/>
      <c r="D5" s="35"/>
      <c r="E5" s="36"/>
      <c r="F5" s="35"/>
      <c r="G5" s="36"/>
      <c r="H5" s="132"/>
    </row>
    <row r="6" spans="1:8" ht="28.5" customHeight="1">
      <c r="A6" s="36"/>
      <c r="B6" s="35"/>
      <c r="C6" s="36"/>
      <c r="D6" s="35"/>
      <c r="E6" s="36"/>
      <c r="F6" s="35"/>
      <c r="G6" s="36"/>
      <c r="H6" s="132"/>
    </row>
    <row r="7" spans="1:8" ht="28.5" customHeight="1">
      <c r="A7" s="36"/>
      <c r="B7" s="35"/>
      <c r="C7" s="36"/>
      <c r="D7" s="35"/>
      <c r="E7" s="36"/>
      <c r="F7" s="35"/>
      <c r="G7" s="36"/>
      <c r="H7" s="132"/>
    </row>
    <row r="8" spans="1:8" ht="28.5" customHeight="1">
      <c r="A8" s="36"/>
      <c r="B8" s="35"/>
      <c r="C8" s="36"/>
      <c r="D8" s="35"/>
      <c r="E8" s="36"/>
      <c r="F8" s="35"/>
      <c r="G8" s="36"/>
      <c r="H8" s="132"/>
    </row>
    <row r="9" spans="1:8" ht="28.5" customHeight="1">
      <c r="A9" s="36"/>
      <c r="B9" s="35"/>
      <c r="C9" s="36"/>
      <c r="D9" s="35"/>
      <c r="E9" s="36"/>
      <c r="F9" s="35"/>
      <c r="G9" s="36"/>
      <c r="H9" s="132"/>
    </row>
    <row r="10" spans="1:8" ht="28.5" customHeight="1">
      <c r="A10" s="36"/>
      <c r="B10" s="35"/>
      <c r="C10" s="36"/>
      <c r="D10" s="35"/>
      <c r="E10" s="36"/>
      <c r="F10" s="35"/>
      <c r="G10" s="36"/>
      <c r="H10" s="132"/>
    </row>
    <row r="11" spans="1:8" ht="28.5" customHeight="1">
      <c r="A11" s="36"/>
      <c r="B11" s="35"/>
      <c r="C11" s="36"/>
      <c r="D11" s="35"/>
      <c r="E11" s="36"/>
      <c r="F11" s="35"/>
      <c r="G11" s="36"/>
      <c r="H11" s="132"/>
    </row>
    <row r="12" spans="1:8" ht="28.5" customHeight="1">
      <c r="A12" s="36"/>
      <c r="B12" s="35"/>
      <c r="C12" s="36"/>
      <c r="D12" s="35"/>
      <c r="E12" s="36"/>
      <c r="F12" s="35"/>
      <c r="G12" s="36"/>
      <c r="H12" s="132"/>
    </row>
    <row r="13" spans="1:8" ht="28.5" customHeight="1">
      <c r="A13" s="36"/>
      <c r="B13" s="35"/>
      <c r="C13" s="36"/>
      <c r="D13" s="35"/>
      <c r="E13" s="36"/>
      <c r="F13" s="35"/>
      <c r="G13" s="36"/>
      <c r="H13" s="132"/>
    </row>
    <row r="14" spans="1:8" ht="28.5" customHeight="1">
      <c r="A14" s="36"/>
      <c r="B14" s="35"/>
      <c r="C14" s="36"/>
      <c r="D14" s="35"/>
      <c r="E14" s="36"/>
      <c r="F14" s="35"/>
      <c r="G14" s="36"/>
      <c r="H14" s="132"/>
    </row>
    <row r="15" spans="1:8" ht="28.5" customHeight="1">
      <c r="A15" s="36"/>
      <c r="B15" s="35"/>
      <c r="C15" s="36"/>
      <c r="D15" s="35"/>
      <c r="E15" s="36"/>
      <c r="F15" s="35"/>
      <c r="G15" s="36"/>
      <c r="H15" s="132"/>
    </row>
    <row r="16" spans="1:8" ht="28.5" customHeight="1">
      <c r="A16" s="36"/>
      <c r="B16" s="35"/>
      <c r="C16" s="36"/>
      <c r="D16" s="35"/>
      <c r="E16" s="36"/>
      <c r="F16" s="35"/>
      <c r="G16" s="36"/>
      <c r="H16" s="132"/>
    </row>
    <row r="17" spans="1:8" ht="28.5" customHeight="1">
      <c r="A17" s="36"/>
      <c r="B17" s="35"/>
      <c r="C17" s="36"/>
      <c r="D17" s="35"/>
      <c r="E17" s="36"/>
      <c r="F17" s="35"/>
      <c r="G17" s="36"/>
      <c r="H17" s="132"/>
    </row>
    <row r="18" spans="1:8" ht="28.5" customHeight="1">
      <c r="A18" s="36"/>
      <c r="B18" s="35"/>
      <c r="C18" s="36"/>
      <c r="D18" s="35"/>
      <c r="E18" s="36"/>
      <c r="F18" s="35"/>
      <c r="G18" s="36"/>
      <c r="H18" s="132"/>
    </row>
    <row r="19" spans="1:8" ht="28.5" customHeight="1">
      <c r="A19" s="36"/>
      <c r="B19" s="35"/>
      <c r="C19" s="36"/>
      <c r="D19" s="35"/>
      <c r="E19" s="36"/>
      <c r="F19" s="35"/>
      <c r="G19" s="36"/>
      <c r="H19" s="132"/>
    </row>
    <row r="20" spans="1:8" ht="28.5" customHeight="1">
      <c r="A20" s="36"/>
      <c r="B20" s="35"/>
      <c r="C20" s="36"/>
      <c r="D20" s="35"/>
      <c r="E20" s="36"/>
      <c r="F20" s="35"/>
      <c r="G20" s="36"/>
      <c r="H20" s="132"/>
    </row>
    <row r="21" spans="1:8" ht="28.5" customHeight="1">
      <c r="A21" s="36"/>
      <c r="B21" s="35"/>
      <c r="C21" s="36"/>
      <c r="D21" s="35"/>
      <c r="E21" s="36"/>
      <c r="F21" s="35"/>
      <c r="G21" s="36"/>
      <c r="H21" s="132"/>
    </row>
    <row r="22" spans="1:8" ht="28.5" customHeight="1">
      <c r="A22" s="36"/>
      <c r="B22" s="35"/>
      <c r="C22" s="36"/>
      <c r="D22" s="35"/>
      <c r="E22" s="36"/>
      <c r="F22" s="35"/>
      <c r="G22" s="36"/>
      <c r="H22" s="132"/>
    </row>
    <row r="23" spans="1:8" ht="28.5" customHeight="1">
      <c r="A23" s="36"/>
      <c r="B23" s="35"/>
      <c r="C23" s="36"/>
      <c r="D23" s="35"/>
      <c r="E23" s="36"/>
      <c r="F23" s="35"/>
      <c r="G23" s="36"/>
      <c r="H23" s="132"/>
    </row>
    <row r="24" spans="1:8" ht="28.5" customHeight="1">
      <c r="A24" s="36"/>
      <c r="B24" s="35"/>
      <c r="C24" s="36"/>
      <c r="D24" s="35"/>
      <c r="E24" s="36"/>
      <c r="F24" s="35"/>
      <c r="G24" s="36"/>
      <c r="H24" s="132"/>
    </row>
    <row r="25" spans="1:8" ht="28.5" customHeight="1">
      <c r="A25" s="36"/>
      <c r="B25" s="35"/>
      <c r="C25" s="36"/>
      <c r="D25" s="35"/>
      <c r="E25" s="36"/>
      <c r="F25" s="35"/>
      <c r="G25" s="36"/>
      <c r="H25" s="132"/>
    </row>
    <row r="26" spans="1:8" ht="28.5" customHeight="1">
      <c r="A26" s="36"/>
      <c r="B26" s="35"/>
      <c r="C26" s="36"/>
      <c r="D26" s="35"/>
      <c r="E26" s="36"/>
      <c r="F26" s="35"/>
      <c r="G26" s="36"/>
      <c r="H26" s="132"/>
    </row>
    <row r="27" spans="1:8" ht="28.5" customHeight="1">
      <c r="A27" s="36"/>
      <c r="B27" s="35"/>
      <c r="C27" s="36"/>
      <c r="D27" s="35"/>
      <c r="E27" s="36"/>
      <c r="F27" s="35"/>
      <c r="G27" s="36"/>
      <c r="H27" s="132"/>
    </row>
    <row r="28" spans="1:8" ht="28.5" customHeight="1">
      <c r="A28" s="36"/>
      <c r="B28" s="35"/>
      <c r="C28" s="36"/>
      <c r="D28" s="35"/>
      <c r="E28" s="36"/>
      <c r="F28" s="35"/>
      <c r="G28" s="36"/>
      <c r="H28" s="132"/>
    </row>
    <row r="29" spans="1:8" ht="28.5" customHeight="1">
      <c r="A29" s="36"/>
      <c r="B29" s="35"/>
      <c r="C29" s="36"/>
      <c r="D29" s="35"/>
      <c r="E29" s="36"/>
      <c r="F29" s="35"/>
      <c r="G29" s="36"/>
      <c r="H29" s="132"/>
    </row>
    <row r="30" spans="1:8" ht="28.5" customHeight="1" thickBot="1">
      <c r="A30" s="133"/>
      <c r="B30" s="134"/>
      <c r="C30" s="133"/>
      <c r="D30" s="134"/>
      <c r="E30" s="133"/>
      <c r="F30" s="134"/>
      <c r="G30" s="133"/>
      <c r="H30" s="135"/>
    </row>
  </sheetData>
  <mergeCells count="4">
    <mergeCell ref="A1:B1"/>
    <mergeCell ref="C1:D1"/>
    <mergeCell ref="E1:F1"/>
    <mergeCell ref="G1:H1"/>
  </mergeCells>
  <pageMargins left="0.4" right="0.23622047244094491" top="0.78740157480314965" bottom="0.78740157480314965" header="0.31496062992125984" footer="0.31496062992125984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4"/>
  <dimension ref="A1:AN164"/>
  <sheetViews>
    <sheetView showGridLines="0" showWhiteSpace="0" view="pageBreakPreview" zoomScale="110" zoomScaleNormal="80" zoomScaleSheetLayoutView="110" workbookViewId="0">
      <selection activeCell="I4" sqref="I4"/>
    </sheetView>
  </sheetViews>
  <sheetFormatPr defaultRowHeight="12.75"/>
  <cols>
    <col min="1" max="1" width="9.140625" style="40"/>
    <col min="2" max="2" width="8.7109375" style="40" customWidth="1"/>
    <col min="3" max="3" width="9.140625" style="40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51.140625" style="55" customWidth="1"/>
    <col min="10" max="40" width="9.140625" style="39"/>
    <col min="41" max="16384" width="9.140625" style="40"/>
  </cols>
  <sheetData>
    <row r="1" spans="1:40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6"/>
      <c r="I1" s="138"/>
    </row>
    <row r="2" spans="1:40" ht="26.25" customHeight="1">
      <c r="A2" s="190">
        <v>41874</v>
      </c>
      <c r="B2" s="191"/>
      <c r="C2" s="191"/>
      <c r="D2" s="191"/>
      <c r="E2" s="191"/>
      <c r="F2" s="191"/>
      <c r="G2" s="191"/>
      <c r="H2" s="191"/>
      <c r="I2" s="136"/>
      <c r="J2" s="193" t="s">
        <v>28</v>
      </c>
      <c r="K2" s="194"/>
      <c r="L2" s="194"/>
      <c r="M2" s="194"/>
      <c r="N2" s="195"/>
    </row>
    <row r="3" spans="1:40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79"/>
      <c r="I3" s="139"/>
      <c r="J3" s="196"/>
      <c r="K3" s="197"/>
      <c r="L3" s="197"/>
      <c r="M3" s="197"/>
      <c r="N3" s="198"/>
    </row>
    <row r="4" spans="1:40" ht="25.5" customHeight="1" thickBot="1">
      <c r="A4" s="64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I4" s="142"/>
      <c r="J4" s="196"/>
      <c r="K4" s="197"/>
      <c r="L4" s="197"/>
      <c r="M4" s="197"/>
      <c r="N4" s="198"/>
    </row>
    <row r="5" spans="1:40" s="112" customFormat="1" ht="18.75" customHeight="1">
      <c r="A5" s="107">
        <v>1</v>
      </c>
      <c r="B5" s="108" t="str">
        <f>'Startovní listina'!G32</f>
        <v>A</v>
      </c>
      <c r="C5" s="108">
        <f>'Startovní listina'!B32</f>
        <v>30</v>
      </c>
      <c r="D5" s="109" t="str">
        <f>'Startovní listina'!C32</f>
        <v>Homoláč</v>
      </c>
      <c r="E5" s="109" t="str">
        <f>'Startovní listina'!D32</f>
        <v>Jiří</v>
      </c>
      <c r="F5" s="109">
        <f>'Startovní listina'!E32</f>
        <v>1990</v>
      </c>
      <c r="G5" s="109" t="str">
        <f>'Startovní listina'!F32</f>
        <v>adidas Running TEAM</v>
      </c>
      <c r="H5" s="110">
        <v>7.2939814814814818E-2</v>
      </c>
      <c r="I5" s="140"/>
      <c r="J5" s="196"/>
      <c r="K5" s="197"/>
      <c r="L5" s="197"/>
      <c r="M5" s="197"/>
      <c r="N5" s="198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</row>
    <row r="6" spans="1:40" s="112" customFormat="1" ht="18.75" customHeight="1">
      <c r="A6" s="107">
        <f>A5+1</f>
        <v>2</v>
      </c>
      <c r="B6" s="114" t="str">
        <f>'Startovní listina'!G61</f>
        <v>A</v>
      </c>
      <c r="C6" s="114">
        <f>'Startovní listina'!B61</f>
        <v>62</v>
      </c>
      <c r="D6" s="115" t="str">
        <f>'Startovní listina'!C61</f>
        <v>Kohut</v>
      </c>
      <c r="E6" s="115" t="str">
        <f>'Startovní listina'!D61</f>
        <v>Jan</v>
      </c>
      <c r="F6" s="115">
        <f>'Startovní listina'!E61</f>
        <v>1985</v>
      </c>
      <c r="G6" s="115" t="str">
        <f>'Startovní listina'!F61</f>
        <v>RELAX-FIT.CZ</v>
      </c>
      <c r="H6" s="116">
        <v>7.739583333333333E-2</v>
      </c>
      <c r="I6" s="140"/>
      <c r="J6" s="196"/>
      <c r="K6" s="197"/>
      <c r="L6" s="197"/>
      <c r="M6" s="197"/>
      <c r="N6" s="198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</row>
    <row r="7" spans="1:40" ht="18.75" customHeight="1">
      <c r="A7" s="107">
        <f t="shared" ref="A7:A49" si="0">A6+1</f>
        <v>3</v>
      </c>
      <c r="B7" s="114" t="str">
        <f>'Startovní listina'!G56</f>
        <v>A</v>
      </c>
      <c r="C7" s="114">
        <f>'Startovní listina'!B56</f>
        <v>57</v>
      </c>
      <c r="D7" s="115" t="str">
        <f>'Startovní listina'!C56</f>
        <v>Janů</v>
      </c>
      <c r="E7" s="115" t="str">
        <f>'Startovní listina'!D56</f>
        <v>Jan</v>
      </c>
      <c r="F7" s="115">
        <f>'Startovní listina'!E56</f>
        <v>1993</v>
      </c>
      <c r="G7" s="115" t="str">
        <f>'Startovní listina'!F56</f>
        <v>Hvězda SKP Pardubice</v>
      </c>
      <c r="H7" s="116">
        <v>7.9687500000000008E-2</v>
      </c>
      <c r="I7" s="140"/>
      <c r="J7" s="196"/>
      <c r="K7" s="197"/>
      <c r="L7" s="197"/>
      <c r="M7" s="197"/>
      <c r="N7" s="198"/>
    </row>
    <row r="8" spans="1:40" ht="18.75" customHeight="1">
      <c r="A8" s="107">
        <f t="shared" si="0"/>
        <v>4</v>
      </c>
      <c r="B8" s="114" t="str">
        <f>'Startovní listina'!G9</f>
        <v>A</v>
      </c>
      <c r="C8" s="114">
        <f>'Startovní listina'!B9</f>
        <v>5</v>
      </c>
      <c r="D8" s="115" t="str">
        <f>'Startovní listina'!C9</f>
        <v>Ryška</v>
      </c>
      <c r="E8" s="115" t="str">
        <f>'Startovní listina'!D9</f>
        <v>Vít</v>
      </c>
      <c r="F8" s="115">
        <f>'Startovní listina'!E9</f>
        <v>1975</v>
      </c>
      <c r="G8" s="115" t="str">
        <f>'Startovní listina'!F9</f>
        <v>VSK UNI BRNO</v>
      </c>
      <c r="H8" s="116">
        <v>8.3229166666666674E-2</v>
      </c>
      <c r="I8" s="140"/>
      <c r="J8" s="196"/>
      <c r="K8" s="197"/>
      <c r="L8" s="197"/>
      <c r="M8" s="197"/>
      <c r="N8" s="198"/>
    </row>
    <row r="9" spans="1:40" ht="18.75" customHeight="1">
      <c r="A9" s="107">
        <f t="shared" si="0"/>
        <v>5</v>
      </c>
      <c r="B9" s="114" t="str">
        <f>'Startovní listina'!G67</f>
        <v>A</v>
      </c>
      <c r="C9" s="114">
        <f>'Startovní listina'!B67</f>
        <v>72</v>
      </c>
      <c r="D9" s="115" t="str">
        <f>'Startovní listina'!C67</f>
        <v>Ondráček</v>
      </c>
      <c r="E9" s="115" t="str">
        <f>'Startovní listina'!D67</f>
        <v>Tomáš</v>
      </c>
      <c r="F9" s="115">
        <f>'Startovní listina'!E67</f>
        <v>1977</v>
      </c>
      <c r="G9" s="115" t="str">
        <f>'Startovní listina'!F67</f>
        <v>Sporty.cz Brno</v>
      </c>
      <c r="H9" s="74">
        <v>8.3946759259259263E-2</v>
      </c>
      <c r="I9" s="141"/>
      <c r="J9" s="196"/>
      <c r="K9" s="197"/>
      <c r="L9" s="197"/>
      <c r="M9" s="197"/>
      <c r="N9" s="198"/>
    </row>
    <row r="10" spans="1:40" ht="18.75" customHeight="1">
      <c r="A10" s="107">
        <f t="shared" si="0"/>
        <v>6</v>
      </c>
      <c r="B10" s="114" t="str">
        <f>'Startovní listina'!G33</f>
        <v>A</v>
      </c>
      <c r="C10" s="114">
        <f>'Startovní listina'!B33</f>
        <v>31</v>
      </c>
      <c r="D10" s="115" t="str">
        <f>'Startovní listina'!C33</f>
        <v>Borek</v>
      </c>
      <c r="E10" s="115" t="str">
        <f>'Startovní listina'!D33</f>
        <v>Aleš</v>
      </c>
      <c r="F10" s="115">
        <f>'Startovní listina'!E33</f>
        <v>1977</v>
      </c>
      <c r="G10" s="115" t="str">
        <f>'Startovní listina'!F33</f>
        <v>adidas Running TEAM</v>
      </c>
      <c r="H10" s="116">
        <v>8.4444444444444447E-2</v>
      </c>
      <c r="I10" s="140"/>
      <c r="J10" s="196"/>
      <c r="K10" s="197"/>
      <c r="L10" s="197"/>
      <c r="M10" s="197"/>
      <c r="N10" s="198"/>
    </row>
    <row r="11" spans="1:40" ht="18.75" customHeight="1">
      <c r="A11" s="107">
        <f t="shared" si="0"/>
        <v>7</v>
      </c>
      <c r="B11" s="114" t="str">
        <f>'Startovní listina'!G46</f>
        <v>A</v>
      </c>
      <c r="C11" s="114">
        <f>'Startovní listina'!B46</f>
        <v>46</v>
      </c>
      <c r="D11" s="115" t="str">
        <f>'Startovní listina'!C46</f>
        <v>Kunčar</v>
      </c>
      <c r="E11" s="115" t="str">
        <f>'Startovní listina'!D46</f>
        <v>David</v>
      </c>
      <c r="F11" s="115">
        <f>'Startovní listina'!E46</f>
        <v>1975</v>
      </c>
      <c r="G11" s="115" t="str">
        <f>'Startovní listina'!F46</f>
        <v>Spartak Praha 4</v>
      </c>
      <c r="H11" s="116">
        <v>8.6458333333333345E-2</v>
      </c>
      <c r="I11" s="140"/>
      <c r="J11" s="196"/>
      <c r="K11" s="197"/>
      <c r="L11" s="197"/>
      <c r="M11" s="197"/>
      <c r="N11" s="198"/>
    </row>
    <row r="12" spans="1:40" ht="18.75" customHeight="1">
      <c r="A12" s="107">
        <f t="shared" si="0"/>
        <v>8</v>
      </c>
      <c r="B12" s="114" t="str">
        <f>'Startovní listina'!G77</f>
        <v>A</v>
      </c>
      <c r="C12" s="114">
        <f>'Startovní listina'!B77</f>
        <v>84</v>
      </c>
      <c r="D12" s="115" t="str">
        <f>'Startovní listina'!C77</f>
        <v>Glier</v>
      </c>
      <c r="E12" s="115" t="str">
        <f>'Startovní listina'!D77</f>
        <v>Michal</v>
      </c>
      <c r="F12" s="115">
        <f>'Startovní listina'!E77</f>
        <v>1982</v>
      </c>
      <c r="G12" s="115" t="str">
        <f>'Startovní listina'!F77</f>
        <v>Moravská Slávia Brno</v>
      </c>
      <c r="H12" s="116">
        <v>8.740740740740742E-2</v>
      </c>
      <c r="I12" s="140"/>
      <c r="J12" s="196"/>
      <c r="K12" s="197"/>
      <c r="L12" s="197"/>
      <c r="M12" s="197"/>
      <c r="N12" s="198"/>
    </row>
    <row r="13" spans="1:40" ht="18.75" customHeight="1">
      <c r="A13" s="107">
        <f t="shared" si="0"/>
        <v>9</v>
      </c>
      <c r="B13" s="114" t="str">
        <f>'Startovní listina'!G68</f>
        <v>A</v>
      </c>
      <c r="C13" s="114">
        <f>'Startovní listina'!B68</f>
        <v>73</v>
      </c>
      <c r="D13" s="115" t="str">
        <f>'Startovní listina'!C68</f>
        <v>Czerný</v>
      </c>
      <c r="E13" s="115" t="str">
        <f>'Startovní listina'!D68</f>
        <v>Pavel</v>
      </c>
      <c r="F13" s="115">
        <f>'Startovní listina'!E68</f>
        <v>1981</v>
      </c>
      <c r="G13" s="115" t="str">
        <f>'Startovní listina'!F68</f>
        <v>Karviná</v>
      </c>
      <c r="H13" s="74">
        <v>8.8113425925925928E-2</v>
      </c>
      <c r="I13" s="141"/>
      <c r="J13" s="196"/>
      <c r="K13" s="197"/>
      <c r="L13" s="197"/>
      <c r="M13" s="197"/>
      <c r="N13" s="198"/>
    </row>
    <row r="14" spans="1:40" ht="18.75" customHeight="1" thickBot="1">
      <c r="A14" s="107">
        <f t="shared" si="0"/>
        <v>10</v>
      </c>
      <c r="B14" s="114" t="str">
        <f>'Startovní listina'!G13</f>
        <v>A</v>
      </c>
      <c r="C14" s="114">
        <f>'Startovní listina'!B13</f>
        <v>9</v>
      </c>
      <c r="D14" s="115" t="str">
        <f>'Startovní listina'!C13</f>
        <v>Borovec</v>
      </c>
      <c r="E14" s="115" t="str">
        <f>'Startovní listina'!D13</f>
        <v>Alexandr</v>
      </c>
      <c r="F14" s="115">
        <f>'Startovní listina'!E13</f>
        <v>1976</v>
      </c>
      <c r="G14" s="115" t="str">
        <f>'Startovní listina'!F13</f>
        <v>Choceň</v>
      </c>
      <c r="H14" s="116">
        <v>8.9097222222222217E-2</v>
      </c>
      <c r="I14" s="140"/>
      <c r="J14" s="199"/>
      <c r="K14" s="200"/>
      <c r="L14" s="200"/>
      <c r="M14" s="200"/>
      <c r="N14" s="201"/>
    </row>
    <row r="15" spans="1:40" ht="18.75" customHeight="1">
      <c r="A15" s="107">
        <f t="shared" si="0"/>
        <v>11</v>
      </c>
      <c r="B15" s="114" t="str">
        <f>'Startovní listina'!G88</f>
        <v>A</v>
      </c>
      <c r="C15" s="114">
        <f>'Startovní listina'!B88</f>
        <v>96</v>
      </c>
      <c r="D15" s="115" t="str">
        <f>'Startovní listina'!C88</f>
        <v>Hrdina</v>
      </c>
      <c r="E15" s="115" t="str">
        <f>'Startovní listina'!D88</f>
        <v>Tomáš</v>
      </c>
      <c r="F15" s="115">
        <f>'Startovní listina'!E88</f>
        <v>1979</v>
      </c>
      <c r="G15" s="115" t="str">
        <f>'Startovní listina'!F88</f>
        <v xml:space="preserve">TRIEXPERT Brno </v>
      </c>
      <c r="H15" s="116">
        <v>9.042824074074074E-2</v>
      </c>
      <c r="I15" s="140"/>
    </row>
    <row r="16" spans="1:40" ht="18.75" customHeight="1">
      <c r="A16" s="107">
        <f t="shared" si="0"/>
        <v>12</v>
      </c>
      <c r="B16" s="68" t="str">
        <f>'Startovní listina'!G99</f>
        <v>A</v>
      </c>
      <c r="C16" s="68">
        <f>'Startovní listina'!B99</f>
        <v>107</v>
      </c>
      <c r="D16" s="69" t="str">
        <f>'Startovní listina'!C99</f>
        <v>Kratochvíl</v>
      </c>
      <c r="E16" s="69" t="str">
        <f>'Startovní listina'!D99</f>
        <v>Jaroslav</v>
      </c>
      <c r="F16" s="69">
        <f>'Startovní listina'!E99</f>
        <v>1977</v>
      </c>
      <c r="G16" s="69" t="str">
        <f>'Startovní listina'!F99</f>
        <v>SDH Hluboké</v>
      </c>
      <c r="H16" s="116">
        <v>9.6550925925925915E-2</v>
      </c>
      <c r="I16" s="140"/>
    </row>
    <row r="17" spans="1:12" ht="18.75" customHeight="1">
      <c r="A17" s="107">
        <f t="shared" si="0"/>
        <v>13</v>
      </c>
      <c r="B17" s="114" t="str">
        <f>'Startovní listina'!G81</f>
        <v>A</v>
      </c>
      <c r="C17" s="114">
        <f>'Startovní listina'!B81</f>
        <v>89</v>
      </c>
      <c r="D17" s="115" t="str">
        <f>'Startovní listina'!C81</f>
        <v>Příhoda</v>
      </c>
      <c r="E17" s="115" t="str">
        <f>'Startovní listina'!D81</f>
        <v>Jan</v>
      </c>
      <c r="F17" s="115">
        <f>'Startovní listina'!E81</f>
        <v>1983</v>
      </c>
      <c r="G17" s="115" t="str">
        <f>'Startovní listina'!F81</f>
        <v>Ždánice</v>
      </c>
      <c r="H17" s="116">
        <v>9.7199074074074077E-2</v>
      </c>
      <c r="I17" s="140"/>
    </row>
    <row r="18" spans="1:12" ht="18.75" customHeight="1">
      <c r="A18" s="107">
        <f t="shared" si="0"/>
        <v>14</v>
      </c>
      <c r="B18" s="68" t="str">
        <f>'Startovní listina'!G97</f>
        <v>A</v>
      </c>
      <c r="C18" s="68">
        <f>'Startovní listina'!B97</f>
        <v>105</v>
      </c>
      <c r="D18" s="69" t="str">
        <f>'Startovní listina'!C97</f>
        <v>Pokorný</v>
      </c>
      <c r="E18" s="69" t="str">
        <f>'Startovní listina'!D97</f>
        <v>Václav</v>
      </c>
      <c r="F18" s="69">
        <f>'Startovní listina'!E97</f>
        <v>1978</v>
      </c>
      <c r="G18" s="69" t="str">
        <f>'Startovní listina'!F97</f>
        <v>Brno</v>
      </c>
      <c r="H18" s="116">
        <v>9.9525462962962954E-2</v>
      </c>
      <c r="I18" s="140"/>
    </row>
    <row r="19" spans="1:12" ht="18.75" customHeight="1">
      <c r="A19" s="107">
        <f t="shared" si="0"/>
        <v>15</v>
      </c>
      <c r="B19" s="114" t="str">
        <f>'Startovní listina'!G74</f>
        <v>A</v>
      </c>
      <c r="C19" s="114">
        <f>'Startovní listina'!B74</f>
        <v>80</v>
      </c>
      <c r="D19" s="115" t="str">
        <f>'Startovní listina'!C74</f>
        <v>Řezníček</v>
      </c>
      <c r="E19" s="115" t="str">
        <f>'Startovní listina'!D74</f>
        <v>Roman</v>
      </c>
      <c r="F19" s="115">
        <f>'Startovní listina'!E74</f>
        <v>1977</v>
      </c>
      <c r="G19" s="115" t="str">
        <f>'Startovní listina'!F74</f>
        <v>Žďár nad Sázavou</v>
      </c>
      <c r="H19" s="116">
        <v>0.10266203703703704</v>
      </c>
      <c r="I19" s="140"/>
    </row>
    <row r="20" spans="1:12" ht="18.75" customHeight="1">
      <c r="A20" s="107">
        <f t="shared" si="0"/>
        <v>16</v>
      </c>
      <c r="B20" s="114" t="str">
        <f>'Startovní listina'!G90</f>
        <v>A</v>
      </c>
      <c r="C20" s="114">
        <f>'Startovní listina'!B90</f>
        <v>98</v>
      </c>
      <c r="D20" s="115" t="str">
        <f>'Startovní listina'!C90</f>
        <v>Kalich</v>
      </c>
      <c r="E20" s="115" t="str">
        <f>'Startovní listina'!D90</f>
        <v>Radim</v>
      </c>
      <c r="F20" s="115">
        <f>'Startovní listina'!E90</f>
        <v>1985</v>
      </c>
      <c r="G20" s="115" t="str">
        <f>'Startovní listina'!F90</f>
        <v>Heliasport Odranec</v>
      </c>
      <c r="H20" s="116">
        <v>0.10380787037037037</v>
      </c>
      <c r="I20" s="140"/>
      <c r="L20" s="88"/>
    </row>
    <row r="21" spans="1:12" ht="18.75" customHeight="1">
      <c r="A21" s="107">
        <f t="shared" si="0"/>
        <v>17</v>
      </c>
      <c r="B21" s="114" t="str">
        <f>'Startovní listina'!G73</f>
        <v>A</v>
      </c>
      <c r="C21" s="114">
        <f>'Startovní listina'!B73</f>
        <v>79</v>
      </c>
      <c r="D21" s="115" t="str">
        <f>'Startovní listina'!C73</f>
        <v>Kocur</v>
      </c>
      <c r="E21" s="115" t="str">
        <f>'Startovní listina'!D73</f>
        <v>Lukáš</v>
      </c>
      <c r="F21" s="115">
        <f>'Startovní listina'!E73</f>
        <v>1977</v>
      </c>
      <c r="G21" s="115" t="str">
        <f>'Startovní listina'!F73</f>
        <v>Otmarov</v>
      </c>
      <c r="H21" s="116">
        <v>0.10415509259259259</v>
      </c>
      <c r="I21" s="140"/>
    </row>
    <row r="22" spans="1:12" ht="18.75" customHeight="1">
      <c r="A22" s="107">
        <f t="shared" si="0"/>
        <v>18</v>
      </c>
      <c r="B22" s="114" t="str">
        <f>'Startovní listina'!G96</f>
        <v>A</v>
      </c>
      <c r="C22" s="114">
        <f>'Startovní listina'!B96</f>
        <v>104</v>
      </c>
      <c r="D22" s="115" t="str">
        <f>'Startovní listina'!C96</f>
        <v>Brabenec</v>
      </c>
      <c r="E22" s="115" t="str">
        <f>'Startovní listina'!D96</f>
        <v>Aleš</v>
      </c>
      <c r="F22" s="115">
        <f>'Startovní listina'!E96</f>
        <v>1987</v>
      </c>
      <c r="G22" s="115" t="str">
        <f>'Startovní listina'!F96</f>
        <v>Žďár nad Sázavou</v>
      </c>
      <c r="H22" s="116">
        <v>0.10633101851851852</v>
      </c>
      <c r="I22" s="140"/>
    </row>
    <row r="23" spans="1:12" ht="18.75" customHeight="1">
      <c r="A23" s="107">
        <f t="shared" si="0"/>
        <v>19</v>
      </c>
      <c r="B23" s="114" t="str">
        <f>'Startovní listina'!G64</f>
        <v>A</v>
      </c>
      <c r="C23" s="114">
        <f>'Startovní listina'!B64</f>
        <v>67</v>
      </c>
      <c r="D23" s="115" t="str">
        <f>'Startovní listina'!C64</f>
        <v>Pavelka</v>
      </c>
      <c r="E23" s="115" t="str">
        <f>'Startovní listina'!D64</f>
        <v>Richard</v>
      </c>
      <c r="F23" s="115">
        <f>'Startovní listina'!E64</f>
        <v>1981</v>
      </c>
      <c r="G23" s="115" t="str">
        <f>'Startovní listina'!F64</f>
        <v>Brno</v>
      </c>
      <c r="H23" s="116">
        <v>0.10645833333333332</v>
      </c>
      <c r="I23" s="140"/>
    </row>
    <row r="24" spans="1:12" ht="18.75" customHeight="1">
      <c r="A24" s="107">
        <f t="shared" si="0"/>
        <v>20</v>
      </c>
      <c r="B24" s="114" t="str">
        <f>'Startovní listina'!G19</f>
        <v>A</v>
      </c>
      <c r="C24" s="114">
        <f>'Startovní listina'!B19</f>
        <v>16</v>
      </c>
      <c r="D24" s="115" t="str">
        <f>'Startovní listina'!C19</f>
        <v>Kameníček</v>
      </c>
      <c r="E24" s="115" t="str">
        <f>'Startovní listina'!D19</f>
        <v>Michal</v>
      </c>
      <c r="F24" s="115">
        <f>'Startovní listina'!E19</f>
        <v>1986</v>
      </c>
      <c r="G24" s="115" t="str">
        <f>'Startovní listina'!F19</f>
        <v>Vinařice</v>
      </c>
      <c r="H24" s="116">
        <v>0.10708333333333335</v>
      </c>
      <c r="I24" s="140"/>
    </row>
    <row r="25" spans="1:12" ht="18.75" customHeight="1">
      <c r="A25" s="107">
        <f t="shared" si="0"/>
        <v>21</v>
      </c>
      <c r="B25" s="114" t="str">
        <f>'Startovní listina'!G79</f>
        <v>A</v>
      </c>
      <c r="C25" s="114">
        <f>'Startovní listina'!B79</f>
        <v>86</v>
      </c>
      <c r="D25" s="115" t="str">
        <f>'Startovní listina'!C79</f>
        <v>Navrátil</v>
      </c>
      <c r="E25" s="115" t="str">
        <f>'Startovní listina'!D79</f>
        <v>Marek</v>
      </c>
      <c r="F25" s="115">
        <f>'Startovní listina'!E79</f>
        <v>1990</v>
      </c>
      <c r="G25" s="115" t="str">
        <f>'Startovní listina'!F79</f>
        <v>Rožná</v>
      </c>
      <c r="H25" s="116">
        <v>0.10715277777777778</v>
      </c>
      <c r="I25" s="140"/>
    </row>
    <row r="26" spans="1:12" ht="18.75" customHeight="1">
      <c r="A26" s="107">
        <f t="shared" si="0"/>
        <v>22</v>
      </c>
      <c r="B26" s="114" t="str">
        <f>'Startovní listina'!G31</f>
        <v>A</v>
      </c>
      <c r="C26" s="114">
        <f>'Startovní listina'!B31</f>
        <v>29</v>
      </c>
      <c r="D26" s="115" t="str">
        <f>'Startovní listina'!C31</f>
        <v>Veškrna</v>
      </c>
      <c r="E26" s="115" t="str">
        <f>'Startovní listina'!D31</f>
        <v>Ivan</v>
      </c>
      <c r="F26" s="115">
        <f>'Startovní listina'!E31</f>
        <v>1983</v>
      </c>
      <c r="G26" s="115" t="str">
        <f>'Startovní listina'!F31</f>
        <v>Brno</v>
      </c>
      <c r="H26" s="116">
        <v>0.10734953703703703</v>
      </c>
      <c r="I26" s="140"/>
    </row>
    <row r="27" spans="1:12" ht="18.75" customHeight="1">
      <c r="A27" s="107">
        <f t="shared" si="0"/>
        <v>23</v>
      </c>
      <c r="B27" s="114" t="str">
        <f>'Startovní listina'!G36</f>
        <v>A</v>
      </c>
      <c r="C27" s="114">
        <f>'Startovní listina'!B36</f>
        <v>35</v>
      </c>
      <c r="D27" s="115" t="str">
        <f>'Startovní listina'!C36</f>
        <v>Stejskal</v>
      </c>
      <c r="E27" s="115" t="str">
        <f>'Startovní listina'!D36</f>
        <v>Petr</v>
      </c>
      <c r="F27" s="115">
        <f>'Startovní listina'!E36</f>
        <v>1976</v>
      </c>
      <c r="G27" s="115" t="str">
        <f>'Startovní listina'!F36</f>
        <v>Farma Jiřího Chrásta</v>
      </c>
      <c r="H27" s="116">
        <v>0.10817129629629629</v>
      </c>
      <c r="I27" s="140"/>
    </row>
    <row r="28" spans="1:12" ht="18.75" customHeight="1">
      <c r="A28" s="107">
        <f t="shared" si="0"/>
        <v>24</v>
      </c>
      <c r="B28" s="114" t="str">
        <f>'Startovní listina'!G41</f>
        <v>A</v>
      </c>
      <c r="C28" s="114">
        <f>'Startovní listina'!B41</f>
        <v>41</v>
      </c>
      <c r="D28" s="115" t="str">
        <f>'Startovní listina'!C41</f>
        <v>Dubský</v>
      </c>
      <c r="E28" s="115" t="str">
        <f>'Startovní listina'!D41</f>
        <v>Roman</v>
      </c>
      <c r="F28" s="115">
        <f>'Startovní listina'!E41</f>
        <v>1978</v>
      </c>
      <c r="G28" s="115" t="str">
        <f>'Startovní listina'!F41</f>
        <v>Přibyslav</v>
      </c>
      <c r="H28" s="116">
        <v>0.11126157407407407</v>
      </c>
      <c r="I28" s="140"/>
    </row>
    <row r="29" spans="1:12" ht="18.75" customHeight="1">
      <c r="A29" s="107">
        <f t="shared" si="0"/>
        <v>25</v>
      </c>
      <c r="B29" s="114" t="str">
        <f>'Startovní listina'!G50</f>
        <v>A</v>
      </c>
      <c r="C29" s="114">
        <f>'Startovní listina'!B50</f>
        <v>50</v>
      </c>
      <c r="D29" s="115" t="str">
        <f>'Startovní listina'!C50</f>
        <v>Kubík</v>
      </c>
      <c r="E29" s="115" t="str">
        <f>'Startovní listina'!D50</f>
        <v>Pavel</v>
      </c>
      <c r="F29" s="115">
        <f>'Startovní listina'!E50</f>
        <v>1981</v>
      </c>
      <c r="G29" s="115" t="str">
        <f>'Startovní listina'!F50</f>
        <v>Blansko</v>
      </c>
      <c r="H29" s="74">
        <v>0.11175925925925927</v>
      </c>
      <c r="I29" s="141"/>
    </row>
    <row r="30" spans="1:12" ht="18.75" customHeight="1">
      <c r="A30" s="107">
        <f t="shared" si="0"/>
        <v>26</v>
      </c>
      <c r="B30" s="114" t="str">
        <f>'Startovní listina'!G85</f>
        <v>A</v>
      </c>
      <c r="C30" s="114">
        <f>'Startovní listina'!B85</f>
        <v>93</v>
      </c>
      <c r="D30" s="115" t="str">
        <f>'Startovní listina'!C85</f>
        <v>Filip</v>
      </c>
      <c r="E30" s="115" t="str">
        <f>'Startovní listina'!D85</f>
        <v>Rostislav</v>
      </c>
      <c r="F30" s="115">
        <f>'Startovní listina'!E85</f>
        <v>1986</v>
      </c>
      <c r="G30" s="115" t="str">
        <f>'Startovní listina'!F85</f>
        <v>HO Vír</v>
      </c>
      <c r="H30" s="116">
        <v>0.11337962962962962</v>
      </c>
      <c r="I30" s="140"/>
    </row>
    <row r="31" spans="1:12" ht="18.75" customHeight="1">
      <c r="A31" s="107">
        <f t="shared" si="0"/>
        <v>27</v>
      </c>
      <c r="B31" s="114" t="str">
        <f>'Startovní listina'!G84</f>
        <v>A</v>
      </c>
      <c r="C31" s="114">
        <f>'Startovní listina'!B84</f>
        <v>92</v>
      </c>
      <c r="D31" s="115" t="str">
        <f>'Startovní listina'!C84</f>
        <v>Koutský</v>
      </c>
      <c r="E31" s="115" t="str">
        <f>'Startovní listina'!D84</f>
        <v>Tomáš</v>
      </c>
      <c r="F31" s="115">
        <f>'Startovní listina'!E84</f>
        <v>1987</v>
      </c>
      <c r="G31" s="115" t="str">
        <f>'Startovní listina'!F84</f>
        <v>HO Vír</v>
      </c>
      <c r="H31" s="116">
        <v>0.1133912037037037</v>
      </c>
      <c r="I31" s="140"/>
    </row>
    <row r="32" spans="1:12" ht="18.75" customHeight="1">
      <c r="A32" s="107">
        <f t="shared" si="0"/>
        <v>28</v>
      </c>
      <c r="B32" s="114" t="str">
        <f>'Startovní listina'!G37</f>
        <v>A</v>
      </c>
      <c r="C32" s="114">
        <f>'Startovní listina'!B37</f>
        <v>36</v>
      </c>
      <c r="D32" s="115" t="str">
        <f>'Startovní listina'!C37</f>
        <v>Čech</v>
      </c>
      <c r="E32" s="115" t="str">
        <f>'Startovní listina'!D37</f>
        <v>Martin</v>
      </c>
      <c r="F32" s="115">
        <f>'Startovní listina'!E37</f>
        <v>1978</v>
      </c>
      <c r="G32" s="115" t="str">
        <f>'Startovní listina'!F37</f>
        <v>Farma Jiřího Chrásta</v>
      </c>
      <c r="H32" s="116">
        <v>0.1135648148148148</v>
      </c>
      <c r="I32" s="140"/>
    </row>
    <row r="33" spans="1:9" ht="18.75" customHeight="1">
      <c r="A33" s="107">
        <f t="shared" si="0"/>
        <v>29</v>
      </c>
      <c r="B33" s="114" t="str">
        <f>'Startovní listina'!G6</f>
        <v>A</v>
      </c>
      <c r="C33" s="114">
        <f>'Startovní listina'!B6</f>
        <v>2</v>
      </c>
      <c r="D33" s="115" t="str">
        <f>'Startovní listina'!C6</f>
        <v>Jež</v>
      </c>
      <c r="E33" s="115" t="str">
        <f>'Startovní listina'!D6</f>
        <v>Zdeněk</v>
      </c>
      <c r="F33" s="115">
        <f>'Startovní listina'!E6</f>
        <v>1977</v>
      </c>
      <c r="G33" s="115" t="str">
        <f>'Startovní listina'!F6</f>
        <v>STS Chvojkovice Brod</v>
      </c>
      <c r="H33" s="116">
        <v>0.11568287037037038</v>
      </c>
      <c r="I33" s="140"/>
    </row>
    <row r="34" spans="1:9" ht="18.75" customHeight="1">
      <c r="A34" s="107">
        <f t="shared" si="0"/>
        <v>30</v>
      </c>
      <c r="B34" s="114" t="str">
        <f>'Startovní listina'!G43</f>
        <v>A</v>
      </c>
      <c r="C34" s="114">
        <f>'Startovní listina'!B43</f>
        <v>43</v>
      </c>
      <c r="D34" s="115" t="str">
        <f>'Startovní listina'!C43</f>
        <v>Mihola</v>
      </c>
      <c r="E34" s="115" t="str">
        <f>'Startovní listina'!D43</f>
        <v>Zbyněk</v>
      </c>
      <c r="F34" s="115">
        <f>'Startovní listina'!E43</f>
        <v>1975</v>
      </c>
      <c r="G34" s="115" t="str">
        <f>'Startovní listina'!F43</f>
        <v>Kunštát</v>
      </c>
      <c r="H34" s="116">
        <v>0.11717592592592592</v>
      </c>
      <c r="I34" s="140"/>
    </row>
    <row r="35" spans="1:9" ht="18.75" customHeight="1">
      <c r="A35" s="107">
        <f t="shared" si="0"/>
        <v>31</v>
      </c>
      <c r="B35" s="114" t="str">
        <f>'Startovní listina'!G86</f>
        <v>A</v>
      </c>
      <c r="C35" s="114">
        <f>'Startovní listina'!B86</f>
        <v>94</v>
      </c>
      <c r="D35" s="115" t="str">
        <f>'Startovní listina'!C86</f>
        <v>Kubík</v>
      </c>
      <c r="E35" s="115" t="str">
        <f>'Startovní listina'!D86</f>
        <v>Oldřich</v>
      </c>
      <c r="F35" s="115">
        <f>'Startovní listina'!E86</f>
        <v>1981</v>
      </c>
      <c r="G35" s="115" t="str">
        <f>'Startovní listina'!F86</f>
        <v>HO Vír</v>
      </c>
      <c r="H35" s="116">
        <v>0.11793981481481482</v>
      </c>
      <c r="I35" s="140"/>
    </row>
    <row r="36" spans="1:9" ht="18.75" customHeight="1">
      <c r="A36" s="107">
        <f t="shared" si="0"/>
        <v>32</v>
      </c>
      <c r="B36" s="114" t="str">
        <f>'Startovní listina'!G23</f>
        <v>A</v>
      </c>
      <c r="C36" s="114">
        <f>'Startovní listina'!B23</f>
        <v>20</v>
      </c>
      <c r="D36" s="115" t="str">
        <f>'Startovní listina'!C23</f>
        <v>Hlavsa</v>
      </c>
      <c r="E36" s="115" t="str">
        <f>'Startovní listina'!D23</f>
        <v>Tomáš</v>
      </c>
      <c r="F36" s="115">
        <f>'Startovní listina'!E23</f>
        <v>1983</v>
      </c>
      <c r="G36" s="115" t="str">
        <f>'Startovní listina'!F23</f>
        <v>Adamov</v>
      </c>
      <c r="H36" s="116">
        <v>0.11825231481481481</v>
      </c>
      <c r="I36" s="140"/>
    </row>
    <row r="37" spans="1:9" ht="18.75" customHeight="1">
      <c r="A37" s="107">
        <f t="shared" si="0"/>
        <v>33</v>
      </c>
      <c r="B37" s="114" t="str">
        <f>'Startovní listina'!G40</f>
        <v>A</v>
      </c>
      <c r="C37" s="114">
        <f>'Startovní listina'!B40</f>
        <v>40</v>
      </c>
      <c r="D37" s="115" t="str">
        <f>'Startovní listina'!C40</f>
        <v>Blaha</v>
      </c>
      <c r="E37" s="115" t="str">
        <f>'Startovní listina'!D40</f>
        <v>Rostislav</v>
      </c>
      <c r="F37" s="115">
        <f>'Startovní listina'!E40</f>
        <v>1989</v>
      </c>
      <c r="G37" s="115" t="str">
        <f>'Startovní listina'!F40</f>
        <v>BK Vísky</v>
      </c>
      <c r="H37" s="116">
        <v>0.11976851851851851</v>
      </c>
      <c r="I37" s="140"/>
    </row>
    <row r="38" spans="1:9" ht="18.75" customHeight="1">
      <c r="A38" s="107">
        <f t="shared" si="0"/>
        <v>34</v>
      </c>
      <c r="B38" s="114" t="str">
        <f>'Startovní listina'!G59</f>
        <v>A</v>
      </c>
      <c r="C38" s="114">
        <f>'Startovní listina'!B59</f>
        <v>60</v>
      </c>
      <c r="D38" s="115" t="str">
        <f>'Startovní listina'!C59</f>
        <v>Matuška</v>
      </c>
      <c r="E38" s="115" t="str">
        <f>'Startovní listina'!D59</f>
        <v>Slávek</v>
      </c>
      <c r="F38" s="115">
        <f>'Startovní listina'!E59</f>
        <v>1980</v>
      </c>
      <c r="G38" s="115" t="str">
        <f>'Startovní listina'!F59</f>
        <v>HO Vír</v>
      </c>
      <c r="H38" s="116">
        <v>0.12010416666666668</v>
      </c>
      <c r="I38" s="140"/>
    </row>
    <row r="39" spans="1:9" ht="18.75" customHeight="1">
      <c r="A39" s="107">
        <f t="shared" si="0"/>
        <v>35</v>
      </c>
      <c r="B39" s="114" t="str">
        <f>'Startovní listina'!G80</f>
        <v>A</v>
      </c>
      <c r="C39" s="114">
        <f>'Startovní listina'!B80</f>
        <v>87</v>
      </c>
      <c r="D39" s="115" t="str">
        <f>'Startovní listina'!C80</f>
        <v>Centko</v>
      </c>
      <c r="E39" s="115" t="str">
        <f>'Startovní listina'!D80</f>
        <v>Pavol</v>
      </c>
      <c r="F39" s="115">
        <f>'Startovní listina'!E80</f>
        <v>1980</v>
      </c>
      <c r="G39" s="115" t="str">
        <f>'Startovní listina'!F80</f>
        <v>HO Vír</v>
      </c>
      <c r="H39" s="116">
        <v>0.12011574074074073</v>
      </c>
      <c r="I39" s="140"/>
    </row>
    <row r="40" spans="1:9" ht="18.75" customHeight="1">
      <c r="A40" s="107">
        <f t="shared" si="0"/>
        <v>36</v>
      </c>
      <c r="B40" s="114" t="str">
        <f>'Startovní listina'!G7</f>
        <v>A</v>
      </c>
      <c r="C40" s="114">
        <f>'Startovní listina'!B7</f>
        <v>3</v>
      </c>
      <c r="D40" s="115" t="str">
        <f>'Startovní listina'!C7</f>
        <v>Podsedník</v>
      </c>
      <c r="E40" s="115" t="str">
        <f>'Startovní listina'!D7</f>
        <v>Marek</v>
      </c>
      <c r="F40" s="115">
        <f>'Startovní listina'!E7</f>
        <v>1985</v>
      </c>
      <c r="G40" s="115" t="str">
        <f>'Startovní listina'!F7</f>
        <v>Miroslav</v>
      </c>
      <c r="H40" s="116">
        <v>0.12168981481481482</v>
      </c>
      <c r="I40" s="140"/>
    </row>
    <row r="41" spans="1:9" ht="18.75" customHeight="1">
      <c r="A41" s="107">
        <f t="shared" si="0"/>
        <v>37</v>
      </c>
      <c r="B41" s="114" t="str">
        <f>'Startovní listina'!G25</f>
        <v>A</v>
      </c>
      <c r="C41" s="114">
        <f>'Startovní listina'!B25</f>
        <v>22</v>
      </c>
      <c r="D41" s="115" t="str">
        <f>'Startovní listina'!C25</f>
        <v>Kryštof</v>
      </c>
      <c r="E41" s="115" t="str">
        <f>'Startovní listina'!D25</f>
        <v>Ondřej</v>
      </c>
      <c r="F41" s="115">
        <f>'Startovní listina'!E25</f>
        <v>1976</v>
      </c>
      <c r="G41" s="115" t="str">
        <f>'Startovní listina'!F25</f>
        <v>TJ Jiskra Vír</v>
      </c>
      <c r="H41" s="116">
        <v>0.12203703703703704</v>
      </c>
      <c r="I41" s="140"/>
    </row>
    <row r="42" spans="1:9" ht="18.75" customHeight="1">
      <c r="A42" s="107">
        <f t="shared" si="0"/>
        <v>38</v>
      </c>
      <c r="B42" s="114" t="str">
        <f>'Startovní listina'!G53</f>
        <v>A</v>
      </c>
      <c r="C42" s="114">
        <f>'Startovní listina'!B53</f>
        <v>54</v>
      </c>
      <c r="D42" s="115" t="str">
        <f>'Startovní listina'!C53</f>
        <v>Hübner</v>
      </c>
      <c r="E42" s="115" t="str">
        <f>'Startovní listina'!D53</f>
        <v>Jan</v>
      </c>
      <c r="F42" s="115">
        <f>'Startovní listina'!E53</f>
        <v>1978</v>
      </c>
      <c r="G42" s="115" t="str">
        <f>'Startovní listina'!F53</f>
        <v>SDH Bolešín</v>
      </c>
      <c r="H42" s="116">
        <v>0.12359953703703704</v>
      </c>
      <c r="I42" s="140"/>
    </row>
    <row r="43" spans="1:9" ht="18.75" customHeight="1">
      <c r="A43" s="107">
        <f t="shared" si="0"/>
        <v>39</v>
      </c>
      <c r="B43" s="114" t="str">
        <f>'Startovní listina'!G54</f>
        <v>A</v>
      </c>
      <c r="C43" s="114">
        <f>'Startovní listina'!B54</f>
        <v>55</v>
      </c>
      <c r="D43" s="115" t="str">
        <f>'Startovní listina'!C54</f>
        <v>Hübner</v>
      </c>
      <c r="E43" s="115" t="str">
        <f>'Startovní listina'!D54</f>
        <v>Tomáš</v>
      </c>
      <c r="F43" s="115">
        <f>'Startovní listina'!E54</f>
        <v>1979</v>
      </c>
      <c r="G43" s="115" t="str">
        <f>'Startovní listina'!F54</f>
        <v>SDH Bolešín</v>
      </c>
      <c r="H43" s="116">
        <v>0.12361111111111112</v>
      </c>
      <c r="I43" s="140"/>
    </row>
    <row r="44" spans="1:9" ht="18.75" customHeight="1">
      <c r="A44" s="107">
        <f t="shared" si="0"/>
        <v>40</v>
      </c>
      <c r="B44" s="114" t="str">
        <f>'Startovní listina'!G47</f>
        <v>A</v>
      </c>
      <c r="C44" s="114">
        <f>'Startovní listina'!B47</f>
        <v>47</v>
      </c>
      <c r="D44" s="115" t="str">
        <f>'Startovní listina'!C47</f>
        <v>Machát</v>
      </c>
      <c r="E44" s="115" t="str">
        <f>'Startovní listina'!D47</f>
        <v>Libor</v>
      </c>
      <c r="F44" s="115">
        <f>'Startovní listina'!E47</f>
        <v>1979</v>
      </c>
      <c r="G44" s="115" t="str">
        <f>'Startovní listina'!F47</f>
        <v>Bílovice nad Svitavou</v>
      </c>
      <c r="H44" s="116">
        <v>0.12702546296296297</v>
      </c>
      <c r="I44" s="140"/>
    </row>
    <row r="45" spans="1:9" ht="18.75" customHeight="1">
      <c r="A45" s="107">
        <f t="shared" si="0"/>
        <v>41</v>
      </c>
      <c r="B45" s="114" t="str">
        <f>'Startovní listina'!G78</f>
        <v>A</v>
      </c>
      <c r="C45" s="114">
        <f>'Startovní listina'!B78</f>
        <v>85</v>
      </c>
      <c r="D45" s="115" t="str">
        <f>'Startovní listina'!C78</f>
        <v>Vojta</v>
      </c>
      <c r="E45" s="115" t="str">
        <f>'Startovní listina'!D78</f>
        <v>Marek</v>
      </c>
      <c r="F45" s="115">
        <f>'Startovní listina'!E78</f>
        <v>1988</v>
      </c>
      <c r="G45" s="115" t="str">
        <f>'Startovní listina'!F78</f>
        <v>TJ Slávia Hradec Králové</v>
      </c>
      <c r="H45" s="116">
        <v>0.1295138888888889</v>
      </c>
      <c r="I45" s="140"/>
    </row>
    <row r="46" spans="1:9" ht="18.75" customHeight="1">
      <c r="A46" s="107">
        <f t="shared" si="0"/>
        <v>42</v>
      </c>
      <c r="B46" s="114" t="str">
        <f>'Startovní listina'!G48</f>
        <v>A</v>
      </c>
      <c r="C46" s="114">
        <f>'Startovní listina'!B48</f>
        <v>48</v>
      </c>
      <c r="D46" s="115" t="str">
        <f>'Startovní listina'!C48</f>
        <v>Štach</v>
      </c>
      <c r="E46" s="115" t="str">
        <f>'Startovní listina'!D48</f>
        <v>Martin</v>
      </c>
      <c r="F46" s="115">
        <f>'Startovní listina'!E48</f>
        <v>1981</v>
      </c>
      <c r="G46" s="115" t="str">
        <f>'Startovní listina'!F48</f>
        <v>Bílovice nad Svitavou</v>
      </c>
      <c r="H46" s="116">
        <v>0.12995370370370371</v>
      </c>
      <c r="I46" s="140"/>
    </row>
    <row r="47" spans="1:9" ht="18.75" customHeight="1">
      <c r="A47" s="107">
        <f t="shared" si="0"/>
        <v>43</v>
      </c>
      <c r="B47" s="114" t="str">
        <f>'Startovní listina'!G35</f>
        <v>A</v>
      </c>
      <c r="C47" s="114">
        <f>'Startovní listina'!B35</f>
        <v>34</v>
      </c>
      <c r="D47" s="115" t="str">
        <f>'Startovní listina'!C35</f>
        <v>Čech</v>
      </c>
      <c r="E47" s="115" t="str">
        <f>'Startovní listina'!D35</f>
        <v>Aleš</v>
      </c>
      <c r="F47" s="115">
        <f>'Startovní listina'!E35</f>
        <v>1976</v>
      </c>
      <c r="G47" s="115" t="str">
        <f>'Startovní listina'!F35</f>
        <v>Farma Jiřího Chrásta</v>
      </c>
      <c r="H47" s="116">
        <v>0.1411226851851852</v>
      </c>
      <c r="I47" s="140"/>
    </row>
    <row r="48" spans="1:9" ht="18.75" customHeight="1">
      <c r="A48" s="107">
        <f t="shared" si="0"/>
        <v>44</v>
      </c>
      <c r="B48" s="114" t="str">
        <f>'Startovní listina'!G5</f>
        <v>A</v>
      </c>
      <c r="C48" s="114">
        <f>'Startovní listina'!B5</f>
        <v>1</v>
      </c>
      <c r="D48" s="115" t="str">
        <f>'Startovní listina'!C5</f>
        <v>Zálešák</v>
      </c>
      <c r="E48" s="115" t="str">
        <f>'Startovní listina'!D5</f>
        <v>Michal</v>
      </c>
      <c r="F48" s="115">
        <f>'Startovní listina'!E5</f>
        <v>1982</v>
      </c>
      <c r="G48" s="115" t="str">
        <f>'Startovní listina'!F5</f>
        <v>Praha</v>
      </c>
      <c r="H48" s="116">
        <v>0.15138888888888888</v>
      </c>
      <c r="I48" s="140"/>
    </row>
    <row r="49" spans="1:9" ht="18.75" customHeight="1">
      <c r="A49" s="107">
        <f t="shared" si="0"/>
        <v>45</v>
      </c>
      <c r="B49" s="114" t="str">
        <f>'Startovní listina'!G45</f>
        <v>A</v>
      </c>
      <c r="C49" s="114">
        <f>'Startovní listina'!B45</f>
        <v>45</v>
      </c>
      <c r="D49" s="115" t="str">
        <f>'Startovní listina'!C45</f>
        <v>Mazourek</v>
      </c>
      <c r="E49" s="115" t="str">
        <f>'Startovní listina'!D45</f>
        <v>Jiří</v>
      </c>
      <c r="F49" s="115">
        <f>'Startovní listina'!E45</f>
        <v>1979</v>
      </c>
      <c r="G49" s="115" t="str">
        <f>'Startovní listina'!F45</f>
        <v>Bystřice nad Pernštejnem</v>
      </c>
      <c r="H49" s="116">
        <v>0.15140046296296297</v>
      </c>
      <c r="I49" s="140"/>
    </row>
    <row r="50" spans="1:9" ht="18.75" customHeight="1">
      <c r="A50" s="107" t="s">
        <v>425</v>
      </c>
      <c r="B50" s="114" t="str">
        <f>'Startovní listina'!G93</f>
        <v>A</v>
      </c>
      <c r="C50" s="114">
        <f>'Startovní listina'!B93</f>
        <v>101</v>
      </c>
      <c r="D50" s="115" t="str">
        <f>'Startovní listina'!C93</f>
        <v>Chudoba</v>
      </c>
      <c r="E50" s="115" t="str">
        <f>'Startovní listina'!D93</f>
        <v>Pavel</v>
      </c>
      <c r="F50" s="115">
        <f>'Startovní listina'!E93</f>
        <v>1991</v>
      </c>
      <c r="G50" s="115" t="str">
        <f>'Startovní listina'!F93</f>
        <v>RMP TEAM Odranec</v>
      </c>
      <c r="H50" s="116" t="s">
        <v>423</v>
      </c>
      <c r="I50" s="140"/>
    </row>
    <row r="51" spans="1:9" s="39" customFormat="1">
      <c r="A51" s="72"/>
      <c r="B51" s="68" t="str">
        <f>'Startovní listina'!G111</f>
        <v/>
      </c>
      <c r="C51" s="68" t="str">
        <f>'Startovní listina'!B111</f>
        <v/>
      </c>
      <c r="D51" s="69" t="str">
        <f>'Startovní listina'!C111</f>
        <v/>
      </c>
      <c r="E51" s="69" t="str">
        <f>'Startovní listina'!D111</f>
        <v/>
      </c>
      <c r="F51" s="69" t="str">
        <f>'Startovní listina'!E111</f>
        <v/>
      </c>
      <c r="G51" s="69" t="str">
        <f>'Startovní listina'!F111</f>
        <v/>
      </c>
      <c r="H51" s="74"/>
      <c r="I51" s="141"/>
    </row>
    <row r="52" spans="1:9" s="39" customFormat="1">
      <c r="A52" s="72"/>
      <c r="B52" s="68" t="str">
        <f>'Startovní listina'!G112</f>
        <v/>
      </c>
      <c r="C52" s="68" t="str">
        <f>'Startovní listina'!B112</f>
        <v/>
      </c>
      <c r="D52" s="69" t="str">
        <f>'Startovní listina'!C112</f>
        <v/>
      </c>
      <c r="E52" s="69" t="str">
        <f>'Startovní listina'!D112</f>
        <v/>
      </c>
      <c r="F52" s="69" t="str">
        <f>'Startovní listina'!E112</f>
        <v/>
      </c>
      <c r="G52" s="69" t="str">
        <f>'Startovní listina'!F112</f>
        <v/>
      </c>
      <c r="H52" s="74"/>
      <c r="I52" s="141"/>
    </row>
    <row r="53" spans="1:9" s="39" customFormat="1">
      <c r="A53" s="72"/>
      <c r="B53" s="68" t="str">
        <f>'Startovní listina'!G113</f>
        <v/>
      </c>
      <c r="C53" s="68" t="str">
        <f>'Startovní listina'!B113</f>
        <v/>
      </c>
      <c r="D53" s="69" t="str">
        <f>'Startovní listina'!C113</f>
        <v/>
      </c>
      <c r="E53" s="69" t="str">
        <f>'Startovní listina'!D113</f>
        <v/>
      </c>
      <c r="F53" s="69" t="str">
        <f>'Startovní listina'!E113</f>
        <v/>
      </c>
      <c r="G53" s="69" t="str">
        <f>'Startovní listina'!F113</f>
        <v/>
      </c>
      <c r="H53" s="74"/>
      <c r="I53" s="141"/>
    </row>
    <row r="54" spans="1:9" s="39" customFormat="1">
      <c r="A54" s="72"/>
      <c r="B54" s="68" t="str">
        <f>'Startovní listina'!G114</f>
        <v/>
      </c>
      <c r="C54" s="68" t="str">
        <f>'Startovní listina'!B114</f>
        <v/>
      </c>
      <c r="D54" s="69" t="str">
        <f>'Startovní listina'!C114</f>
        <v/>
      </c>
      <c r="E54" s="69" t="str">
        <f>'Startovní listina'!D114</f>
        <v/>
      </c>
      <c r="F54" s="69" t="str">
        <f>'Startovní listina'!E114</f>
        <v/>
      </c>
      <c r="G54" s="69" t="str">
        <f>'Startovní listina'!F114</f>
        <v/>
      </c>
      <c r="H54" s="74"/>
      <c r="I54" s="141"/>
    </row>
    <row r="55" spans="1:9" s="39" customFormat="1">
      <c r="A55" s="72"/>
      <c r="B55" s="68" t="str">
        <f>'Startovní listina'!G115</f>
        <v/>
      </c>
      <c r="C55" s="68" t="str">
        <f>'Startovní listina'!B115</f>
        <v/>
      </c>
      <c r="D55" s="69" t="str">
        <f>'Startovní listina'!C115</f>
        <v/>
      </c>
      <c r="E55" s="69" t="str">
        <f>'Startovní listina'!D115</f>
        <v/>
      </c>
      <c r="F55" s="69" t="str">
        <f>'Startovní listina'!E115</f>
        <v/>
      </c>
      <c r="G55" s="69" t="str">
        <f>'Startovní listina'!F115</f>
        <v/>
      </c>
      <c r="H55" s="74"/>
      <c r="I55" s="141"/>
    </row>
    <row r="56" spans="1:9" s="39" customFormat="1">
      <c r="A56" s="72"/>
      <c r="B56" s="68" t="str">
        <f>'Startovní listina'!G116</f>
        <v/>
      </c>
      <c r="C56" s="68" t="str">
        <f>'Startovní listina'!B116</f>
        <v/>
      </c>
      <c r="D56" s="69" t="str">
        <f>'Startovní listina'!C116</f>
        <v/>
      </c>
      <c r="E56" s="69" t="str">
        <f>'Startovní listina'!D116</f>
        <v/>
      </c>
      <c r="F56" s="69" t="str">
        <f>'Startovní listina'!E116</f>
        <v/>
      </c>
      <c r="G56" s="69" t="str">
        <f>'Startovní listina'!F116</f>
        <v/>
      </c>
      <c r="H56" s="74"/>
      <c r="I56" s="141"/>
    </row>
    <row r="57" spans="1:9" s="39" customFormat="1">
      <c r="A57" s="72"/>
      <c r="B57" s="68" t="str">
        <f>'Startovní listina'!G117</f>
        <v/>
      </c>
      <c r="C57" s="68" t="str">
        <f>'Startovní listina'!B117</f>
        <v/>
      </c>
      <c r="D57" s="69" t="str">
        <f>'Startovní listina'!C117</f>
        <v/>
      </c>
      <c r="E57" s="69" t="str">
        <f>'Startovní listina'!D117</f>
        <v/>
      </c>
      <c r="F57" s="69" t="str">
        <f>'Startovní listina'!E117</f>
        <v/>
      </c>
      <c r="G57" s="69" t="str">
        <f>'Startovní listina'!F117</f>
        <v/>
      </c>
      <c r="H57" s="74"/>
      <c r="I57" s="141"/>
    </row>
    <row r="58" spans="1:9" s="39" customFormat="1">
      <c r="A58" s="72"/>
      <c r="B58" s="68" t="str">
        <f>'Startovní listina'!G118</f>
        <v/>
      </c>
      <c r="C58" s="68" t="str">
        <f>'Startovní listina'!B118</f>
        <v/>
      </c>
      <c r="D58" s="69" t="str">
        <f>'Startovní listina'!C118</f>
        <v/>
      </c>
      <c r="E58" s="69" t="str">
        <f>'Startovní listina'!D118</f>
        <v/>
      </c>
      <c r="F58" s="69" t="str">
        <f>'Startovní listina'!E118</f>
        <v/>
      </c>
      <c r="G58" s="69" t="str">
        <f>'Startovní listina'!F118</f>
        <v/>
      </c>
      <c r="H58" s="74"/>
      <c r="I58" s="141"/>
    </row>
    <row r="59" spans="1:9" s="39" customFormat="1">
      <c r="A59" s="72"/>
      <c r="B59" s="68" t="str">
        <f>'Startovní listina'!G119</f>
        <v/>
      </c>
      <c r="C59" s="68" t="str">
        <f>'Startovní listina'!B119</f>
        <v/>
      </c>
      <c r="D59" s="69" t="str">
        <f>'Startovní listina'!C119</f>
        <v/>
      </c>
      <c r="E59" s="69" t="str">
        <f>'Startovní listina'!D119</f>
        <v/>
      </c>
      <c r="F59" s="69" t="str">
        <f>'Startovní listina'!E119</f>
        <v/>
      </c>
      <c r="G59" s="69" t="str">
        <f>'Startovní listina'!F119</f>
        <v/>
      </c>
      <c r="H59" s="74"/>
      <c r="I59" s="141"/>
    </row>
    <row r="60" spans="1:9" s="39" customFormat="1">
      <c r="A60" s="72"/>
      <c r="B60" s="68" t="str">
        <f>'Startovní listina'!G120</f>
        <v/>
      </c>
      <c r="C60" s="68" t="str">
        <f>'Startovní listina'!B120</f>
        <v/>
      </c>
      <c r="D60" s="69" t="str">
        <f>'Startovní listina'!C120</f>
        <v/>
      </c>
      <c r="E60" s="69" t="str">
        <f>'Startovní listina'!D120</f>
        <v/>
      </c>
      <c r="F60" s="69" t="str">
        <f>'Startovní listina'!E120</f>
        <v/>
      </c>
      <c r="G60" s="69" t="str">
        <f>'Startovní listina'!F120</f>
        <v/>
      </c>
      <c r="H60" s="74"/>
      <c r="I60" s="141"/>
    </row>
    <row r="61" spans="1:9" s="39" customFormat="1">
      <c r="A61" s="72"/>
      <c r="B61" s="68" t="str">
        <f>'Startovní listina'!G121</f>
        <v/>
      </c>
      <c r="C61" s="68" t="str">
        <f>'Startovní listina'!B121</f>
        <v/>
      </c>
      <c r="D61" s="69" t="str">
        <f>'Startovní listina'!C121</f>
        <v/>
      </c>
      <c r="E61" s="69" t="str">
        <f>'Startovní listina'!D121</f>
        <v/>
      </c>
      <c r="F61" s="69" t="str">
        <f>'Startovní listina'!E121</f>
        <v/>
      </c>
      <c r="G61" s="69" t="str">
        <f>'Startovní listina'!F121</f>
        <v/>
      </c>
      <c r="H61" s="74"/>
      <c r="I61" s="141"/>
    </row>
    <row r="62" spans="1:9" s="39" customFormat="1">
      <c r="A62" s="72"/>
      <c r="B62" s="68" t="str">
        <f>'Startovní listina'!G122</f>
        <v/>
      </c>
      <c r="C62" s="68" t="str">
        <f>'Startovní listina'!B122</f>
        <v/>
      </c>
      <c r="D62" s="69" t="str">
        <f>'Startovní listina'!C122</f>
        <v/>
      </c>
      <c r="E62" s="69" t="str">
        <f>'Startovní listina'!D122</f>
        <v/>
      </c>
      <c r="F62" s="69" t="str">
        <f>'Startovní listina'!E122</f>
        <v/>
      </c>
      <c r="G62" s="69" t="str">
        <f>'Startovní listina'!F122</f>
        <v/>
      </c>
      <c r="H62" s="74"/>
      <c r="I62" s="141"/>
    </row>
    <row r="63" spans="1:9" s="39" customFormat="1">
      <c r="A63" s="72"/>
      <c r="B63" s="68" t="str">
        <f>'Startovní listina'!G123</f>
        <v/>
      </c>
      <c r="C63" s="68" t="str">
        <f>'Startovní listina'!B123</f>
        <v/>
      </c>
      <c r="D63" s="69" t="str">
        <f>'Startovní listina'!C123</f>
        <v/>
      </c>
      <c r="E63" s="69" t="str">
        <f>'Startovní listina'!D123</f>
        <v/>
      </c>
      <c r="F63" s="69" t="str">
        <f>'Startovní listina'!E123</f>
        <v/>
      </c>
      <c r="G63" s="69" t="str">
        <f>'Startovní listina'!F123</f>
        <v/>
      </c>
      <c r="H63" s="74"/>
      <c r="I63" s="141"/>
    </row>
    <row r="64" spans="1:9" s="39" customFormat="1">
      <c r="A64" s="72"/>
      <c r="B64" s="68" t="str">
        <f>'Startovní listina'!G124</f>
        <v/>
      </c>
      <c r="C64" s="68" t="str">
        <f>'Startovní listina'!B124</f>
        <v/>
      </c>
      <c r="D64" s="69" t="str">
        <f>'Startovní listina'!C124</f>
        <v/>
      </c>
      <c r="E64" s="69" t="str">
        <f>'Startovní listina'!D124</f>
        <v/>
      </c>
      <c r="F64" s="69" t="str">
        <f>'Startovní listina'!E124</f>
        <v/>
      </c>
      <c r="G64" s="69" t="str">
        <f>'Startovní listina'!F124</f>
        <v/>
      </c>
      <c r="H64" s="74"/>
      <c r="I64" s="141"/>
    </row>
    <row r="65" spans="1:9" s="39" customFormat="1">
      <c r="A65" s="72"/>
      <c r="B65" s="68" t="str">
        <f>'Startovní listina'!G125</f>
        <v/>
      </c>
      <c r="C65" s="68" t="str">
        <f>'Startovní listina'!B125</f>
        <v/>
      </c>
      <c r="D65" s="69" t="str">
        <f>'Startovní listina'!C125</f>
        <v/>
      </c>
      <c r="E65" s="69" t="str">
        <f>'Startovní listina'!D125</f>
        <v/>
      </c>
      <c r="F65" s="69" t="str">
        <f>'Startovní listina'!E125</f>
        <v/>
      </c>
      <c r="G65" s="69" t="str">
        <f>'Startovní listina'!F125</f>
        <v/>
      </c>
      <c r="H65" s="74"/>
      <c r="I65" s="141"/>
    </row>
    <row r="66" spans="1:9" s="39" customFormat="1">
      <c r="A66" s="72"/>
      <c r="B66" s="68" t="str">
        <f>'Startovní listina'!G126</f>
        <v/>
      </c>
      <c r="C66" s="68" t="str">
        <f>'Startovní listina'!B126</f>
        <v/>
      </c>
      <c r="D66" s="69" t="str">
        <f>'Startovní listina'!C126</f>
        <v/>
      </c>
      <c r="E66" s="69" t="str">
        <f>'Startovní listina'!D126</f>
        <v/>
      </c>
      <c r="F66" s="69" t="str">
        <f>'Startovní listina'!E126</f>
        <v/>
      </c>
      <c r="G66" s="69" t="str">
        <f>'Startovní listina'!F126</f>
        <v/>
      </c>
      <c r="H66" s="74"/>
      <c r="I66" s="141"/>
    </row>
    <row r="67" spans="1:9" s="39" customFormat="1">
      <c r="A67" s="72"/>
      <c r="B67" s="68" t="str">
        <f>'Startovní listina'!G127</f>
        <v/>
      </c>
      <c r="C67" s="68" t="str">
        <f>'Startovní listina'!B127</f>
        <v/>
      </c>
      <c r="D67" s="69" t="str">
        <f>'Startovní listina'!C127</f>
        <v/>
      </c>
      <c r="E67" s="69" t="str">
        <f>'Startovní listina'!D127</f>
        <v/>
      </c>
      <c r="F67" s="69" t="str">
        <f>'Startovní listina'!E127</f>
        <v/>
      </c>
      <c r="G67" s="69" t="str">
        <f>'Startovní listina'!F127</f>
        <v/>
      </c>
      <c r="H67" s="74"/>
      <c r="I67" s="141"/>
    </row>
    <row r="68" spans="1:9" s="39" customFormat="1">
      <c r="A68" s="72"/>
      <c r="B68" s="68" t="str">
        <f>'Startovní listina'!G128</f>
        <v/>
      </c>
      <c r="C68" s="68" t="str">
        <f>'Startovní listina'!B128</f>
        <v/>
      </c>
      <c r="D68" s="69" t="str">
        <f>'Startovní listina'!C128</f>
        <v/>
      </c>
      <c r="E68" s="69" t="str">
        <f>'Startovní listina'!D128</f>
        <v/>
      </c>
      <c r="F68" s="69" t="str">
        <f>'Startovní listina'!E128</f>
        <v/>
      </c>
      <c r="G68" s="69" t="str">
        <f>'Startovní listina'!F128</f>
        <v/>
      </c>
      <c r="H68" s="74"/>
      <c r="I68" s="141"/>
    </row>
    <row r="69" spans="1:9">
      <c r="A69" s="72"/>
      <c r="B69" s="68" t="str">
        <f>'Startovní listina'!G129</f>
        <v/>
      </c>
      <c r="C69" s="68" t="str">
        <f>'Startovní listina'!B129</f>
        <v/>
      </c>
      <c r="D69" s="69" t="str">
        <f>'Startovní listina'!C129</f>
        <v/>
      </c>
      <c r="E69" s="69" t="str">
        <f>'Startovní listina'!D129</f>
        <v/>
      </c>
      <c r="F69" s="69" t="str">
        <f>'Startovní listina'!E129</f>
        <v/>
      </c>
      <c r="G69" s="69" t="str">
        <f>'Startovní listina'!F129</f>
        <v/>
      </c>
      <c r="H69" s="74"/>
      <c r="I69" s="141"/>
    </row>
    <row r="70" spans="1:9">
      <c r="A70" s="72"/>
      <c r="B70" s="68" t="str">
        <f>'Startovní listina'!G130</f>
        <v/>
      </c>
      <c r="C70" s="68" t="str">
        <f>'Startovní listina'!B130</f>
        <v/>
      </c>
      <c r="D70" s="69" t="str">
        <f>'Startovní listina'!C130</f>
        <v/>
      </c>
      <c r="E70" s="69" t="str">
        <f>'Startovní listina'!D130</f>
        <v/>
      </c>
      <c r="F70" s="69" t="str">
        <f>'Startovní listina'!E130</f>
        <v/>
      </c>
      <c r="G70" s="69" t="str">
        <f>'Startovní listina'!F130</f>
        <v/>
      </c>
      <c r="H70" s="74"/>
      <c r="I70" s="141"/>
    </row>
    <row r="71" spans="1:9">
      <c r="A71" s="72"/>
      <c r="B71" s="68" t="str">
        <f>'Startovní listina'!G131</f>
        <v/>
      </c>
      <c r="C71" s="68" t="str">
        <f>'Startovní listina'!B131</f>
        <v/>
      </c>
      <c r="D71" s="69" t="str">
        <f>'Startovní listina'!C131</f>
        <v/>
      </c>
      <c r="E71" s="69" t="str">
        <f>'Startovní listina'!D131</f>
        <v/>
      </c>
      <c r="F71" s="69" t="str">
        <f>'Startovní listina'!E131</f>
        <v/>
      </c>
      <c r="G71" s="69" t="str">
        <f>'Startovní listina'!F131</f>
        <v/>
      </c>
      <c r="H71" s="74"/>
      <c r="I71" s="141"/>
    </row>
    <row r="72" spans="1:9">
      <c r="A72" s="72"/>
      <c r="B72" s="68" t="str">
        <f>'Startovní listina'!G132</f>
        <v/>
      </c>
      <c r="C72" s="68" t="str">
        <f>'Startovní listina'!B132</f>
        <v/>
      </c>
      <c r="D72" s="69" t="str">
        <f>'Startovní listina'!C132</f>
        <v/>
      </c>
      <c r="E72" s="69" t="str">
        <f>'Startovní listina'!D132</f>
        <v/>
      </c>
      <c r="F72" s="69" t="str">
        <f>'Startovní listina'!E132</f>
        <v/>
      </c>
      <c r="G72" s="69" t="str">
        <f>'Startovní listina'!F132</f>
        <v/>
      </c>
      <c r="H72" s="74"/>
      <c r="I72" s="141"/>
    </row>
    <row r="73" spans="1:9">
      <c r="A73" s="72"/>
      <c r="B73" s="68" t="str">
        <f>'Startovní listina'!G133</f>
        <v/>
      </c>
      <c r="C73" s="68" t="str">
        <f>'Startovní listina'!B133</f>
        <v/>
      </c>
      <c r="D73" s="69" t="str">
        <f>'Startovní listina'!C133</f>
        <v/>
      </c>
      <c r="E73" s="69" t="str">
        <f>'Startovní listina'!D133</f>
        <v/>
      </c>
      <c r="F73" s="69" t="str">
        <f>'Startovní listina'!E133</f>
        <v/>
      </c>
      <c r="G73" s="69" t="str">
        <f>'Startovní listina'!F133</f>
        <v/>
      </c>
      <c r="H73" s="74"/>
      <c r="I73" s="141"/>
    </row>
    <row r="74" spans="1:9">
      <c r="A74" s="72"/>
      <c r="B74" s="68" t="str">
        <f>'Startovní listina'!G134</f>
        <v/>
      </c>
      <c r="C74" s="68" t="str">
        <f>'Startovní listina'!B134</f>
        <v/>
      </c>
      <c r="D74" s="69" t="str">
        <f>'Startovní listina'!C134</f>
        <v/>
      </c>
      <c r="E74" s="69" t="str">
        <f>'Startovní listina'!D134</f>
        <v/>
      </c>
      <c r="F74" s="69" t="str">
        <f>'Startovní listina'!E134</f>
        <v/>
      </c>
      <c r="G74" s="69" t="str">
        <f>'Startovní listina'!F134</f>
        <v/>
      </c>
      <c r="H74" s="74"/>
      <c r="I74" s="141"/>
    </row>
    <row r="75" spans="1:9">
      <c r="A75" s="72"/>
      <c r="B75" s="68" t="str">
        <f>'Startovní listina'!G135</f>
        <v/>
      </c>
      <c r="C75" s="68" t="str">
        <f>'Startovní listina'!B135</f>
        <v/>
      </c>
      <c r="D75" s="69" t="str">
        <f>'Startovní listina'!C135</f>
        <v/>
      </c>
      <c r="E75" s="69" t="str">
        <f>'Startovní listina'!D135</f>
        <v/>
      </c>
      <c r="F75" s="69" t="str">
        <f>'Startovní listina'!E135</f>
        <v/>
      </c>
      <c r="G75" s="69" t="str">
        <f>'Startovní listina'!F135</f>
        <v/>
      </c>
      <c r="H75" s="74"/>
      <c r="I75" s="141"/>
    </row>
    <row r="76" spans="1:9">
      <c r="A76" s="72"/>
      <c r="B76" s="68" t="str">
        <f>'Startovní listina'!G136</f>
        <v/>
      </c>
      <c r="C76" s="68" t="str">
        <f>'Startovní listina'!B136</f>
        <v/>
      </c>
      <c r="D76" s="69" t="str">
        <f>'Startovní listina'!C136</f>
        <v/>
      </c>
      <c r="E76" s="69" t="str">
        <f>'Startovní listina'!D136</f>
        <v/>
      </c>
      <c r="F76" s="69" t="str">
        <f>'Startovní listina'!E136</f>
        <v/>
      </c>
      <c r="G76" s="69" t="str">
        <f>'Startovní listina'!F136</f>
        <v/>
      </c>
      <c r="H76" s="74"/>
      <c r="I76" s="141"/>
    </row>
    <row r="77" spans="1:9">
      <c r="A77" s="72"/>
      <c r="B77" s="68" t="str">
        <f>'Startovní listina'!G137</f>
        <v/>
      </c>
      <c r="C77" s="68" t="str">
        <f>'Startovní listina'!B137</f>
        <v/>
      </c>
      <c r="D77" s="69" t="str">
        <f>'Startovní listina'!C137</f>
        <v/>
      </c>
      <c r="E77" s="69" t="str">
        <f>'Startovní listina'!D137</f>
        <v/>
      </c>
      <c r="F77" s="69" t="str">
        <f>'Startovní listina'!E137</f>
        <v/>
      </c>
      <c r="G77" s="69" t="str">
        <f>'Startovní listina'!F137</f>
        <v/>
      </c>
      <c r="H77" s="74"/>
      <c r="I77" s="141"/>
    </row>
    <row r="78" spans="1:9">
      <c r="A78" s="72"/>
      <c r="B78" s="68" t="str">
        <f>'Startovní listina'!G138</f>
        <v/>
      </c>
      <c r="C78" s="68" t="str">
        <f>'Startovní listina'!B138</f>
        <v/>
      </c>
      <c r="D78" s="69" t="str">
        <f>'Startovní listina'!C138</f>
        <v/>
      </c>
      <c r="E78" s="69" t="str">
        <f>'Startovní listina'!D138</f>
        <v/>
      </c>
      <c r="F78" s="69" t="str">
        <f>'Startovní listina'!E138</f>
        <v/>
      </c>
      <c r="G78" s="69" t="str">
        <f>'Startovní listina'!F138</f>
        <v/>
      </c>
      <c r="H78" s="74"/>
      <c r="I78" s="141"/>
    </row>
    <row r="79" spans="1:9">
      <c r="A79" s="72"/>
      <c r="B79" s="68" t="str">
        <f>'Startovní listina'!G139</f>
        <v/>
      </c>
      <c r="C79" s="68" t="str">
        <f>'Startovní listina'!B139</f>
        <v/>
      </c>
      <c r="D79" s="69" t="str">
        <f>'Startovní listina'!C139</f>
        <v/>
      </c>
      <c r="E79" s="69" t="str">
        <f>'Startovní listina'!D139</f>
        <v/>
      </c>
      <c r="F79" s="69" t="str">
        <f>'Startovní listina'!E139</f>
        <v/>
      </c>
      <c r="G79" s="69" t="str">
        <f>'Startovní listina'!F139</f>
        <v/>
      </c>
      <c r="H79" s="74"/>
      <c r="I79" s="141"/>
    </row>
    <row r="80" spans="1:9">
      <c r="A80" s="72"/>
      <c r="B80" s="68" t="str">
        <f>'Startovní listina'!G140</f>
        <v/>
      </c>
      <c r="C80" s="68" t="str">
        <f>'Startovní listina'!B140</f>
        <v/>
      </c>
      <c r="D80" s="69" t="str">
        <f>'Startovní listina'!C140</f>
        <v/>
      </c>
      <c r="E80" s="69" t="str">
        <f>'Startovní listina'!D140</f>
        <v/>
      </c>
      <c r="F80" s="69" t="str">
        <f>'Startovní listina'!E140</f>
        <v/>
      </c>
      <c r="G80" s="69" t="str">
        <f>'Startovní listina'!F140</f>
        <v/>
      </c>
      <c r="H80" s="74"/>
      <c r="I80" s="141"/>
    </row>
    <row r="81" spans="1:40" s="62" customFormat="1" ht="13.5" thickBot="1">
      <c r="A81" s="73"/>
      <c r="B81" s="70" t="str">
        <f>'Startovní listina'!G141</f>
        <v/>
      </c>
      <c r="C81" s="70" t="str">
        <f>'Startovní listina'!B141</f>
        <v/>
      </c>
      <c r="D81" s="71" t="str">
        <f>'Startovní listina'!C141</f>
        <v/>
      </c>
      <c r="E81" s="71" t="str">
        <f>'Startovní listina'!D141</f>
        <v/>
      </c>
      <c r="F81" s="71" t="str">
        <f>'Startovní listina'!E141</f>
        <v/>
      </c>
      <c r="G81" s="71" t="str">
        <f>'Startovní listina'!F141</f>
        <v/>
      </c>
      <c r="H81" s="75"/>
      <c r="I81" s="1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</row>
    <row r="82" spans="1:40" s="39" customFormat="1">
      <c r="B82" s="51"/>
      <c r="C82" s="50"/>
      <c r="D82" s="47"/>
      <c r="E82" s="47"/>
      <c r="F82" s="51"/>
      <c r="G82" s="51"/>
      <c r="H82" s="50"/>
      <c r="I82" s="50"/>
    </row>
    <row r="83" spans="1:40" s="39" customFormat="1">
      <c r="B83" s="51"/>
      <c r="C83" s="50"/>
      <c r="D83" s="47"/>
      <c r="E83" s="47"/>
      <c r="F83" s="51"/>
      <c r="G83" s="51"/>
      <c r="H83" s="50"/>
      <c r="I83" s="50"/>
    </row>
    <row r="84" spans="1:40" s="39" customFormat="1">
      <c r="B84" s="51"/>
      <c r="C84" s="50"/>
      <c r="D84" s="47"/>
      <c r="E84" s="47"/>
      <c r="F84" s="51"/>
      <c r="G84" s="51"/>
      <c r="H84" s="50"/>
      <c r="I84" s="50"/>
    </row>
    <row r="85" spans="1:40" s="39" customFormat="1">
      <c r="B85" s="51"/>
      <c r="C85" s="50"/>
      <c r="D85" s="47"/>
      <c r="E85" s="47"/>
      <c r="F85" s="51"/>
      <c r="G85" s="51"/>
      <c r="H85" s="50"/>
      <c r="I85" s="50"/>
    </row>
    <row r="86" spans="1:40" s="39" customFormat="1" ht="13.5" thickBot="1">
      <c r="B86" s="51"/>
      <c r="C86" s="50"/>
      <c r="D86" s="47"/>
      <c r="E86" s="47"/>
      <c r="F86" s="51"/>
      <c r="G86" s="51"/>
      <c r="H86" s="50"/>
      <c r="I86" s="50"/>
    </row>
    <row r="87" spans="1:40" s="39" customFormat="1">
      <c r="B87" s="51"/>
      <c r="C87" s="181" t="s">
        <v>13</v>
      </c>
      <c r="D87" s="182"/>
      <c r="E87" s="182"/>
      <c r="F87" s="182"/>
      <c r="G87" s="183"/>
      <c r="H87" s="50"/>
      <c r="I87" s="50"/>
    </row>
    <row r="88" spans="1:40" s="39" customFormat="1">
      <c r="B88" s="51"/>
      <c r="C88" s="184"/>
      <c r="D88" s="185"/>
      <c r="E88" s="185"/>
      <c r="F88" s="185"/>
      <c r="G88" s="186"/>
      <c r="H88" s="50"/>
      <c r="I88" s="50"/>
    </row>
    <row r="89" spans="1:40" s="39" customFormat="1">
      <c r="B89" s="51"/>
      <c r="C89" s="184"/>
      <c r="D89" s="185"/>
      <c r="E89" s="185"/>
      <c r="F89" s="185"/>
      <c r="G89" s="186"/>
      <c r="H89" s="50"/>
      <c r="I89" s="50"/>
    </row>
    <row r="90" spans="1:40" s="39" customFormat="1">
      <c r="B90" s="51"/>
      <c r="C90" s="184"/>
      <c r="D90" s="185"/>
      <c r="E90" s="185"/>
      <c r="F90" s="185"/>
      <c r="G90" s="186"/>
      <c r="H90" s="50"/>
      <c r="I90" s="50"/>
    </row>
    <row r="91" spans="1:40" s="39" customFormat="1">
      <c r="B91" s="51"/>
      <c r="C91" s="184"/>
      <c r="D91" s="185"/>
      <c r="E91" s="185"/>
      <c r="F91" s="185"/>
      <c r="G91" s="186"/>
      <c r="H91" s="50"/>
      <c r="I91" s="50"/>
    </row>
    <row r="92" spans="1:40" s="39" customFormat="1">
      <c r="C92" s="184"/>
      <c r="D92" s="185"/>
      <c r="E92" s="185"/>
      <c r="F92" s="185"/>
      <c r="G92" s="186"/>
      <c r="H92" s="52"/>
      <c r="I92" s="52"/>
    </row>
    <row r="93" spans="1:40" s="39" customFormat="1" ht="13.5" thickBot="1">
      <c r="C93" s="187"/>
      <c r="D93" s="188"/>
      <c r="E93" s="188"/>
      <c r="F93" s="188"/>
      <c r="G93" s="189"/>
      <c r="H93" s="52"/>
      <c r="I93" s="52"/>
    </row>
    <row r="94" spans="1:40" s="39" customFormat="1">
      <c r="F94" s="52"/>
      <c r="H94" s="52"/>
      <c r="I94" s="52"/>
    </row>
    <row r="95" spans="1:40" s="39" customFormat="1">
      <c r="F95" s="52"/>
      <c r="H95" s="52"/>
      <c r="I95" s="52"/>
    </row>
    <row r="96" spans="1:40" s="39" customFormat="1">
      <c r="F96" s="52"/>
      <c r="H96" s="52"/>
      <c r="I96" s="52"/>
    </row>
    <row r="97" spans="6:9" s="39" customFormat="1">
      <c r="F97" s="52"/>
      <c r="H97" s="52"/>
      <c r="I97" s="52"/>
    </row>
    <row r="98" spans="6:9" s="39" customFormat="1">
      <c r="F98" s="52"/>
      <c r="H98" s="52"/>
      <c r="I98" s="52"/>
    </row>
    <row r="99" spans="6:9" s="39" customFormat="1">
      <c r="F99" s="52"/>
      <c r="H99" s="52"/>
      <c r="I99" s="52"/>
    </row>
    <row r="100" spans="6:9" s="39" customFormat="1">
      <c r="F100" s="52"/>
      <c r="H100" s="52"/>
      <c r="I100" s="52"/>
    </row>
    <row r="101" spans="6:9" s="39" customFormat="1">
      <c r="F101" s="52"/>
      <c r="H101" s="52"/>
      <c r="I101" s="52"/>
    </row>
    <row r="102" spans="6:9" s="39" customFormat="1">
      <c r="F102" s="52"/>
      <c r="H102" s="52"/>
      <c r="I102" s="52"/>
    </row>
    <row r="103" spans="6:9" s="39" customFormat="1">
      <c r="F103" s="52"/>
      <c r="H103" s="52"/>
      <c r="I103" s="52"/>
    </row>
    <row r="104" spans="6:9" s="39" customFormat="1">
      <c r="F104" s="52"/>
      <c r="H104" s="52"/>
      <c r="I104" s="52"/>
    </row>
    <row r="105" spans="6:9" s="39" customFormat="1">
      <c r="F105" s="52"/>
      <c r="H105" s="52"/>
      <c r="I105" s="52"/>
    </row>
    <row r="106" spans="6:9" s="39" customFormat="1">
      <c r="F106" s="52"/>
      <c r="H106" s="52"/>
      <c r="I106" s="52"/>
    </row>
    <row r="107" spans="6:9" s="39" customFormat="1">
      <c r="F107" s="52"/>
      <c r="H107" s="52"/>
      <c r="I107" s="52"/>
    </row>
    <row r="108" spans="6:9" s="39" customFormat="1">
      <c r="F108" s="52"/>
      <c r="H108" s="52"/>
      <c r="I108" s="52"/>
    </row>
    <row r="109" spans="6:9" s="39" customFormat="1">
      <c r="F109" s="52"/>
      <c r="H109" s="52"/>
      <c r="I109" s="52"/>
    </row>
    <row r="110" spans="6:9" s="39" customFormat="1">
      <c r="F110" s="52"/>
      <c r="H110" s="52"/>
      <c r="I110" s="52"/>
    </row>
    <row r="111" spans="6:9" s="39" customFormat="1">
      <c r="F111" s="52"/>
      <c r="H111" s="52"/>
      <c r="I111" s="52"/>
    </row>
    <row r="112" spans="6:9" s="39" customFormat="1">
      <c r="F112" s="52"/>
      <c r="H112" s="52"/>
      <c r="I112" s="52"/>
    </row>
    <row r="113" spans="6:9" s="39" customFormat="1">
      <c r="F113" s="52"/>
      <c r="H113" s="52"/>
      <c r="I113" s="52"/>
    </row>
    <row r="114" spans="6:9" s="39" customFormat="1">
      <c r="F114" s="52"/>
      <c r="H114" s="52"/>
      <c r="I114" s="52"/>
    </row>
    <row r="115" spans="6:9" s="39" customFormat="1">
      <c r="F115" s="52"/>
      <c r="H115" s="52"/>
      <c r="I115" s="52"/>
    </row>
    <row r="116" spans="6:9" s="39" customFormat="1">
      <c r="F116" s="52"/>
      <c r="H116" s="52"/>
      <c r="I116" s="52"/>
    </row>
    <row r="117" spans="6:9" s="39" customFormat="1">
      <c r="F117" s="52"/>
      <c r="H117" s="52"/>
      <c r="I117" s="52"/>
    </row>
    <row r="118" spans="6:9" s="39" customFormat="1">
      <c r="F118" s="52"/>
      <c r="H118" s="52"/>
      <c r="I118" s="52"/>
    </row>
    <row r="119" spans="6:9" s="39" customFormat="1">
      <c r="F119" s="52"/>
      <c r="H119" s="52"/>
      <c r="I119" s="52"/>
    </row>
    <row r="120" spans="6:9" s="39" customFormat="1">
      <c r="F120" s="52"/>
      <c r="H120" s="52"/>
      <c r="I120" s="52"/>
    </row>
    <row r="121" spans="6:9" s="39" customFormat="1">
      <c r="F121" s="52"/>
      <c r="H121" s="52"/>
      <c r="I121" s="52"/>
    </row>
    <row r="122" spans="6:9" s="39" customFormat="1">
      <c r="F122" s="52"/>
      <c r="H122" s="52"/>
      <c r="I122" s="52"/>
    </row>
    <row r="123" spans="6:9" s="39" customFormat="1">
      <c r="F123" s="52"/>
      <c r="H123" s="52"/>
      <c r="I123" s="52"/>
    </row>
    <row r="124" spans="6:9" s="39" customFormat="1">
      <c r="F124" s="52"/>
      <c r="H124" s="52"/>
      <c r="I124" s="52"/>
    </row>
    <row r="125" spans="6:9" s="39" customFormat="1">
      <c r="F125" s="52"/>
      <c r="H125" s="52"/>
      <c r="I125" s="52"/>
    </row>
    <row r="126" spans="6:9" s="39" customFormat="1">
      <c r="F126" s="52"/>
      <c r="H126" s="52"/>
      <c r="I126" s="52"/>
    </row>
    <row r="127" spans="6:9" s="39" customFormat="1">
      <c r="F127" s="52"/>
      <c r="H127" s="52"/>
      <c r="I127" s="52"/>
    </row>
    <row r="128" spans="6:9" s="39" customFormat="1">
      <c r="F128" s="52"/>
      <c r="H128" s="52"/>
      <c r="I128" s="52"/>
    </row>
    <row r="129" spans="6:9" s="39" customFormat="1">
      <c r="F129" s="52"/>
      <c r="H129" s="52"/>
      <c r="I129" s="52"/>
    </row>
    <row r="130" spans="6:9" s="39" customFormat="1">
      <c r="F130" s="52"/>
      <c r="H130" s="52"/>
      <c r="I130" s="52"/>
    </row>
    <row r="131" spans="6:9" s="39" customFormat="1">
      <c r="F131" s="52"/>
      <c r="H131" s="52"/>
      <c r="I131" s="52"/>
    </row>
    <row r="132" spans="6:9" s="39" customFormat="1">
      <c r="F132" s="52"/>
      <c r="H132" s="52"/>
      <c r="I132" s="52"/>
    </row>
    <row r="133" spans="6:9" s="39" customFormat="1">
      <c r="F133" s="52"/>
      <c r="H133" s="52"/>
      <c r="I133" s="52"/>
    </row>
    <row r="134" spans="6:9" s="39" customFormat="1">
      <c r="F134" s="52"/>
      <c r="H134" s="52"/>
      <c r="I134" s="52"/>
    </row>
    <row r="135" spans="6:9" s="39" customFormat="1">
      <c r="F135" s="52"/>
      <c r="H135" s="52"/>
      <c r="I135" s="52"/>
    </row>
    <row r="136" spans="6:9" s="39" customFormat="1">
      <c r="F136" s="52"/>
      <c r="H136" s="52"/>
      <c r="I136" s="52"/>
    </row>
    <row r="137" spans="6:9" s="39" customFormat="1">
      <c r="F137" s="52"/>
      <c r="H137" s="52"/>
      <c r="I137" s="52"/>
    </row>
    <row r="138" spans="6:9" s="39" customFormat="1">
      <c r="F138" s="52"/>
      <c r="H138" s="52"/>
      <c r="I138" s="52"/>
    </row>
    <row r="139" spans="6:9" s="39" customFormat="1">
      <c r="F139" s="52"/>
      <c r="H139" s="52"/>
      <c r="I139" s="52"/>
    </row>
    <row r="140" spans="6:9" s="39" customFormat="1">
      <c r="F140" s="52"/>
      <c r="H140" s="52"/>
      <c r="I140" s="52"/>
    </row>
    <row r="141" spans="6:9" s="39" customFormat="1">
      <c r="F141" s="52"/>
      <c r="H141" s="52"/>
      <c r="I141" s="52"/>
    </row>
    <row r="142" spans="6:9" s="39" customFormat="1">
      <c r="F142" s="52"/>
      <c r="H142" s="52"/>
      <c r="I142" s="52"/>
    </row>
    <row r="143" spans="6:9" s="39" customFormat="1">
      <c r="F143" s="52"/>
      <c r="H143" s="52"/>
      <c r="I143" s="52"/>
    </row>
    <row r="144" spans="6:9" s="39" customFormat="1">
      <c r="F144" s="52"/>
      <c r="H144" s="52"/>
      <c r="I144" s="52"/>
    </row>
    <row r="145" spans="6:9" s="39" customFormat="1">
      <c r="F145" s="52"/>
      <c r="H145" s="52"/>
      <c r="I145" s="52"/>
    </row>
    <row r="146" spans="6:9" s="39" customFormat="1">
      <c r="F146" s="52"/>
      <c r="H146" s="52"/>
      <c r="I146" s="52"/>
    </row>
    <row r="147" spans="6:9" s="39" customFormat="1">
      <c r="F147" s="52"/>
      <c r="H147" s="52"/>
      <c r="I147" s="52"/>
    </row>
    <row r="148" spans="6:9" s="39" customFormat="1">
      <c r="F148" s="52"/>
      <c r="H148" s="52"/>
      <c r="I148" s="52"/>
    </row>
    <row r="149" spans="6:9" s="39" customFormat="1">
      <c r="F149" s="52"/>
      <c r="H149" s="52"/>
      <c r="I149" s="52"/>
    </row>
    <row r="150" spans="6:9" s="39" customFormat="1">
      <c r="F150" s="52"/>
      <c r="H150" s="52"/>
      <c r="I150" s="52"/>
    </row>
    <row r="151" spans="6:9" s="39" customFormat="1">
      <c r="F151" s="52"/>
      <c r="H151" s="52"/>
      <c r="I151" s="52"/>
    </row>
    <row r="152" spans="6:9" s="39" customFormat="1">
      <c r="F152" s="52"/>
      <c r="H152" s="52"/>
      <c r="I152" s="52"/>
    </row>
    <row r="153" spans="6:9" s="39" customFormat="1">
      <c r="F153" s="52"/>
      <c r="H153" s="52"/>
      <c r="I153" s="52"/>
    </row>
    <row r="154" spans="6:9" s="39" customFormat="1">
      <c r="F154" s="52"/>
      <c r="H154" s="52"/>
      <c r="I154" s="52"/>
    </row>
    <row r="155" spans="6:9" s="39" customFormat="1">
      <c r="F155" s="52"/>
      <c r="H155" s="52"/>
      <c r="I155" s="52"/>
    </row>
    <row r="156" spans="6:9" s="39" customFormat="1">
      <c r="F156" s="52"/>
      <c r="H156" s="52"/>
      <c r="I156" s="52"/>
    </row>
    <row r="157" spans="6:9" s="39" customFormat="1">
      <c r="F157" s="52"/>
      <c r="H157" s="52"/>
      <c r="I157" s="52"/>
    </row>
    <row r="158" spans="6:9" s="39" customFormat="1">
      <c r="F158" s="52"/>
      <c r="H158" s="52"/>
      <c r="I158" s="52"/>
    </row>
    <row r="159" spans="6:9" s="39" customFormat="1">
      <c r="F159" s="52"/>
      <c r="H159" s="52"/>
      <c r="I159" s="52"/>
    </row>
    <row r="160" spans="6:9" s="39" customFormat="1">
      <c r="F160" s="52"/>
      <c r="H160" s="52"/>
      <c r="I160" s="52"/>
    </row>
    <row r="161" spans="6:9" s="39" customFormat="1">
      <c r="F161" s="52"/>
      <c r="H161" s="52"/>
      <c r="I161" s="52"/>
    </row>
    <row r="162" spans="6:9" s="39" customFormat="1">
      <c r="F162" s="52"/>
      <c r="H162" s="52"/>
      <c r="I162" s="52"/>
    </row>
    <row r="163" spans="6:9" s="39" customFormat="1">
      <c r="F163" s="52"/>
      <c r="H163" s="52"/>
      <c r="I163" s="52"/>
    </row>
    <row r="164" spans="6:9" s="39" customFormat="1">
      <c r="F164" s="52"/>
      <c r="H164" s="52"/>
      <c r="I164" s="52"/>
    </row>
  </sheetData>
  <sheetProtection algorithmName="SHA-512" hashValue="8AqMgLPi1vbgrnJwEhp8ptIRcua6vEnxKvl/M/eIWTLAKRSLDNzlH+I2e8dFYLU7sUxWqU2KKlPFGc5rh/iqVQ==" saltValue="JUBJi/JYTmGDC8Id9VCwnA==" spinCount="100000" sheet="1" objects="1" scenarios="1" deleteRows="0" sort="0"/>
  <mergeCells count="5">
    <mergeCell ref="J2:N14"/>
    <mergeCell ref="C87:G93"/>
    <mergeCell ref="A1:H1"/>
    <mergeCell ref="A2:H2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8"/>
  <dimension ref="A1:AN73"/>
  <sheetViews>
    <sheetView showGridLines="0" showWhiteSpace="0" view="pageBreakPreview" zoomScale="110" zoomScaleNormal="80" zoomScaleSheetLayoutView="110" workbookViewId="0">
      <selection activeCell="C27" sqref="C27"/>
    </sheetView>
  </sheetViews>
  <sheetFormatPr defaultRowHeight="12.75"/>
  <cols>
    <col min="1" max="1" width="10.140625" style="40" customWidth="1"/>
    <col min="2" max="2" width="9.42578125" style="40" customWidth="1"/>
    <col min="3" max="3" width="9.5703125" style="40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49" style="39" customWidth="1"/>
    <col min="10" max="40" width="9.140625" style="39"/>
    <col min="41" max="16384" width="9.140625" style="40"/>
  </cols>
  <sheetData>
    <row r="1" spans="1:14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14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14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14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14" s="39" customFormat="1" ht="18.75" customHeight="1">
      <c r="A5" s="113">
        <v>1</v>
      </c>
      <c r="B5" s="114" t="str">
        <f>'Startovní listina'!G94</f>
        <v>B</v>
      </c>
      <c r="C5" s="114">
        <f>'Startovní listina'!B94</f>
        <v>102</v>
      </c>
      <c r="D5" s="115" t="str">
        <f>'Startovní listina'!C94</f>
        <v>Orálek</v>
      </c>
      <c r="E5" s="115" t="str">
        <f>'Startovní listina'!D94</f>
        <v>Daniel</v>
      </c>
      <c r="F5" s="115">
        <f>'Startovní listina'!E94</f>
        <v>1970</v>
      </c>
      <c r="G5" s="115" t="str">
        <f>'Startovní listina'!F94</f>
        <v>Moravská Slávia Brno</v>
      </c>
      <c r="H5" s="116">
        <v>8.0347222222222223E-2</v>
      </c>
    </row>
    <row r="6" spans="1:14" s="39" customFormat="1" ht="18.75" customHeight="1">
      <c r="A6" s="113">
        <f>A5+1</f>
        <v>2</v>
      </c>
      <c r="B6" s="114" t="str">
        <f>'Startovní listina'!G70</f>
        <v>B</v>
      </c>
      <c r="C6" s="114">
        <f>'Startovní listina'!B70</f>
        <v>75</v>
      </c>
      <c r="D6" s="115" t="str">
        <f>'Startovní listina'!C70</f>
        <v>Svoboda</v>
      </c>
      <c r="E6" s="115" t="str">
        <f>'Startovní listina'!D70</f>
        <v>Petr</v>
      </c>
      <c r="F6" s="115">
        <f>'Startovní listina'!E70</f>
        <v>1968</v>
      </c>
      <c r="G6" s="115" t="str">
        <f>'Startovní listina'!F70</f>
        <v>Moravská Slávia Brno</v>
      </c>
      <c r="H6" s="116">
        <v>8.8240740740740745E-2</v>
      </c>
    </row>
    <row r="7" spans="1:14" s="39" customFormat="1" ht="18.75" customHeight="1">
      <c r="A7" s="113">
        <f>IF('Kategorie B'!C7&lt;&gt;"",A6+1,"")</f>
        <v>3</v>
      </c>
      <c r="B7" s="114" t="str">
        <f>'Startovní listina'!G18</f>
        <v>B</v>
      </c>
      <c r="C7" s="114">
        <f>'Startovní listina'!B18</f>
        <v>14</v>
      </c>
      <c r="D7" s="115" t="str">
        <f>'Startovní listina'!C18</f>
        <v>Štýbnar</v>
      </c>
      <c r="E7" s="115" t="str">
        <f>'Startovní listina'!D18</f>
        <v>Zbyněk</v>
      </c>
      <c r="F7" s="115">
        <f>'Startovní listina'!E18</f>
        <v>1974</v>
      </c>
      <c r="G7" s="115" t="str">
        <f>'Startovní listina'!F18</f>
        <v>Běžec Vysočiny Jihlava</v>
      </c>
      <c r="H7" s="116">
        <v>9.1122685185185182E-2</v>
      </c>
    </row>
    <row r="8" spans="1:14" s="39" customFormat="1" ht="18.75" customHeight="1">
      <c r="A8" s="113">
        <f>IF('Kategorie B'!C8&lt;&gt;"",A7+1,"")</f>
        <v>4</v>
      </c>
      <c r="B8" s="114" t="str">
        <f>'Startovní listina'!G20</f>
        <v>B</v>
      </c>
      <c r="C8" s="114">
        <f>'Startovní listina'!B20</f>
        <v>17</v>
      </c>
      <c r="D8" s="115" t="str">
        <f>'Startovní listina'!C20</f>
        <v>Dušil</v>
      </c>
      <c r="E8" s="115" t="str">
        <f>'Startovní listina'!D20</f>
        <v>Jaroslav</v>
      </c>
      <c r="F8" s="115">
        <f>'Startovní listina'!E20</f>
        <v>1970</v>
      </c>
      <c r="G8" s="115" t="str">
        <f>'Startovní listina'!F20</f>
        <v>Brno</v>
      </c>
      <c r="H8" s="116">
        <v>9.2523148148148146E-2</v>
      </c>
    </row>
    <row r="9" spans="1:14" s="39" customFormat="1" ht="18.75" customHeight="1">
      <c r="A9" s="113">
        <f>IF('Kategorie B'!C9&lt;&gt;"",A8+1,"")</f>
        <v>5</v>
      </c>
      <c r="B9" s="114" t="str">
        <f>'Startovní listina'!G21</f>
        <v>B</v>
      </c>
      <c r="C9" s="114">
        <f>'Startovní listina'!B21</f>
        <v>18</v>
      </c>
      <c r="D9" s="115" t="str">
        <f>'Startovní listina'!C21</f>
        <v>Alman</v>
      </c>
      <c r="E9" s="115" t="str">
        <f>'Startovní listina'!D21</f>
        <v>Dušan</v>
      </c>
      <c r="F9" s="115">
        <f>'Startovní listina'!E21</f>
        <v>1967</v>
      </c>
      <c r="G9" s="115" t="str">
        <f>'Startovní listina'!F21</f>
        <v>Babice</v>
      </c>
      <c r="H9" s="116">
        <v>9.4178240740740729E-2</v>
      </c>
    </row>
    <row r="10" spans="1:14" s="39" customFormat="1" ht="18.75" customHeight="1">
      <c r="A10" s="113">
        <f>IF('Kategorie B'!C10&lt;&gt;"",A9+1,"")</f>
        <v>6</v>
      </c>
      <c r="B10" s="114" t="str">
        <f>'Startovní listina'!G22</f>
        <v>B</v>
      </c>
      <c r="C10" s="114">
        <f>'Startovní listina'!B22</f>
        <v>19</v>
      </c>
      <c r="D10" s="115" t="str">
        <f>'Startovní listina'!C22</f>
        <v>Hejtmánek</v>
      </c>
      <c r="E10" s="115" t="str">
        <f>'Startovní listina'!D22</f>
        <v>Miroslav</v>
      </c>
      <c r="F10" s="115">
        <f>'Startovní listina'!E22</f>
        <v>1970</v>
      </c>
      <c r="G10" s="115" t="str">
        <f>'Startovní listina'!F22</f>
        <v>Brno</v>
      </c>
      <c r="H10" s="116">
        <v>9.8587962962962961E-2</v>
      </c>
    </row>
    <row r="11" spans="1:14" s="39" customFormat="1" ht="18.75" customHeight="1">
      <c r="A11" s="113">
        <f>IF('Kategorie B'!C11&lt;&gt;"",A10+1,"")</f>
        <v>7</v>
      </c>
      <c r="B11" s="68" t="str">
        <f>'Startovní listina'!G100</f>
        <v>B</v>
      </c>
      <c r="C11" s="68">
        <f>'Startovní listina'!B100</f>
        <v>108</v>
      </c>
      <c r="D11" s="69" t="str">
        <f>'Startovní listina'!C100</f>
        <v>Konečný</v>
      </c>
      <c r="E11" s="69" t="str">
        <f>'Startovní listina'!D100</f>
        <v>Libor</v>
      </c>
      <c r="F11" s="69">
        <f>'Startovní listina'!E100</f>
        <v>1971</v>
      </c>
      <c r="G11" s="69" t="str">
        <f>'Startovní listina'!F100</f>
        <v>Kuřim</v>
      </c>
      <c r="H11" s="116">
        <v>0.10012731481481481</v>
      </c>
    </row>
    <row r="12" spans="1:14" s="39" customFormat="1" ht="18.75" customHeight="1">
      <c r="A12" s="113">
        <f>IF('Kategorie B'!C12&lt;&gt;"",A11+1,"")</f>
        <v>8</v>
      </c>
      <c r="B12" s="114" t="str">
        <f>'Startovní listina'!G29</f>
        <v>B</v>
      </c>
      <c r="C12" s="114">
        <f>'Startovní listina'!B29</f>
        <v>27</v>
      </c>
      <c r="D12" s="115" t="str">
        <f>'Startovní listina'!C29</f>
        <v>Lorenčík</v>
      </c>
      <c r="E12" s="115" t="str">
        <f>'Startovní listina'!D29</f>
        <v>Aleš</v>
      </c>
      <c r="F12" s="115">
        <f>'Startovní listina'!E29</f>
        <v>1973</v>
      </c>
      <c r="G12" s="115" t="str">
        <f>'Startovní listina'!F29</f>
        <v>Chrudim</v>
      </c>
      <c r="H12" s="116">
        <v>0.1047337962962963</v>
      </c>
    </row>
    <row r="13" spans="1:14" s="39" customFormat="1" ht="18.75" customHeight="1">
      <c r="A13" s="113">
        <f>IF('Kategorie B'!C13&lt;&gt;"",A12+1,"")</f>
        <v>9</v>
      </c>
      <c r="B13" s="114" t="str">
        <f>'Startovní listina'!G62</f>
        <v>B</v>
      </c>
      <c r="C13" s="114">
        <f>'Startovní listina'!B62</f>
        <v>63</v>
      </c>
      <c r="D13" s="115" t="str">
        <f>'Startovní listina'!C62</f>
        <v>Doležal</v>
      </c>
      <c r="E13" s="115" t="str">
        <f>'Startovní listina'!D62</f>
        <v>Marek</v>
      </c>
      <c r="F13" s="115">
        <f>'Startovní listina'!E62</f>
        <v>1973</v>
      </c>
      <c r="G13" s="115" t="str">
        <f>'Startovní listina'!F62</f>
        <v>NEW BALANCE</v>
      </c>
      <c r="H13" s="116">
        <v>0.10549768518518519</v>
      </c>
    </row>
    <row r="14" spans="1:14" s="39" customFormat="1" ht="18.75" customHeight="1">
      <c r="A14" s="113">
        <f>IF('Kategorie B'!C14&lt;&gt;"",A13+1,"")</f>
        <v>10</v>
      </c>
      <c r="B14" s="68" t="str">
        <f>'Startovní listina'!G98</f>
        <v>B</v>
      </c>
      <c r="C14" s="68">
        <f>'Startovní listina'!B98</f>
        <v>106</v>
      </c>
      <c r="D14" s="69" t="str">
        <f>'Startovní listina'!C98</f>
        <v>Fučík</v>
      </c>
      <c r="E14" s="69" t="str">
        <f>'Startovní listina'!D98</f>
        <v>Jaroslav</v>
      </c>
      <c r="F14" s="69">
        <f>'Startovní listina'!E98</f>
        <v>1974</v>
      </c>
      <c r="G14" s="69" t="str">
        <f>'Startovní listina'!F98</f>
        <v>Prosetín</v>
      </c>
      <c r="H14" s="116">
        <v>0.10600694444444443</v>
      </c>
    </row>
    <row r="15" spans="1:14" s="39" customFormat="1" ht="18.75" customHeight="1">
      <c r="A15" s="113">
        <f>IF('Kategorie B'!C15&lt;&gt;"",A14+1,"")</f>
        <v>11</v>
      </c>
      <c r="B15" s="114" t="str">
        <f>'Startovní listina'!G72</f>
        <v>B</v>
      </c>
      <c r="C15" s="114">
        <f>'Startovní listina'!B72</f>
        <v>77</v>
      </c>
      <c r="D15" s="115" t="str">
        <f>'Startovní listina'!C72</f>
        <v>Janek</v>
      </c>
      <c r="E15" s="115" t="str">
        <f>'Startovní listina'!D72</f>
        <v>Petr</v>
      </c>
      <c r="F15" s="115">
        <f>'Startovní listina'!E72</f>
        <v>1969</v>
      </c>
      <c r="G15" s="115" t="str">
        <f>'Startovní listina'!F72</f>
        <v>Brno</v>
      </c>
      <c r="H15" s="116">
        <v>0.10795138888888889</v>
      </c>
    </row>
    <row r="16" spans="1:14" s="39" customFormat="1" ht="18.75" customHeight="1">
      <c r="A16" s="113">
        <f>IF('Kategorie B'!C16&lt;&gt;"",A15+1,"")</f>
        <v>12</v>
      </c>
      <c r="B16" s="114" t="str">
        <f>'Startovní listina'!G17</f>
        <v>B</v>
      </c>
      <c r="C16" s="114">
        <f>'Startovní listina'!B17</f>
        <v>13</v>
      </c>
      <c r="D16" s="115" t="str">
        <f>'Startovní listina'!C17</f>
        <v>Provazník</v>
      </c>
      <c r="E16" s="115" t="str">
        <f>'Startovní listina'!D17</f>
        <v>Milan</v>
      </c>
      <c r="F16" s="115">
        <f>'Startovní listina'!E17</f>
        <v>1966</v>
      </c>
      <c r="G16" s="115" t="str">
        <f>'Startovní listina'!F17</f>
        <v>Polička</v>
      </c>
      <c r="H16" s="116">
        <v>0.10953703703703704</v>
      </c>
    </row>
    <row r="17" spans="1:8" s="39" customFormat="1" ht="18.75" customHeight="1">
      <c r="A17" s="113">
        <f>IF('Kategorie B'!C17&lt;&gt;"",A16+1,"")</f>
        <v>13</v>
      </c>
      <c r="B17" s="68" t="str">
        <f>'Startovní listina'!G102</f>
        <v>B</v>
      </c>
      <c r="C17" s="68">
        <f>'Startovní listina'!B102</f>
        <v>110</v>
      </c>
      <c r="D17" s="69" t="str">
        <f>'Startovní listina'!C102</f>
        <v>Novotný</v>
      </c>
      <c r="E17" s="69" t="str">
        <f>'Startovní listina'!D102</f>
        <v>Petr</v>
      </c>
      <c r="F17" s="69">
        <f>'Startovní listina'!E102</f>
        <v>1965</v>
      </c>
      <c r="G17" s="69" t="str">
        <f>'Startovní listina'!F102</f>
        <v>Kuřim</v>
      </c>
      <c r="H17" s="116">
        <v>0.11346064814814816</v>
      </c>
    </row>
    <row r="18" spans="1:8" s="39" customFormat="1" ht="18.75" customHeight="1">
      <c r="A18" s="113">
        <f>IF('Kategorie B'!C18&lt;&gt;"",A17+1,"")</f>
        <v>14</v>
      </c>
      <c r="B18" s="114" t="str">
        <f>'Startovní listina'!G76</f>
        <v>B</v>
      </c>
      <c r="C18" s="114">
        <f>'Startovní listina'!B76</f>
        <v>83</v>
      </c>
      <c r="D18" s="115" t="str">
        <f>'Startovní listina'!C76</f>
        <v>Nosek</v>
      </c>
      <c r="E18" s="115" t="str">
        <f>'Startovní listina'!D76</f>
        <v>Pavel</v>
      </c>
      <c r="F18" s="115">
        <f>'Startovní listina'!E76</f>
        <v>1965</v>
      </c>
      <c r="G18" s="115" t="str">
        <f>'Startovní listina'!F76</f>
        <v>ASK Slavkov u Brna</v>
      </c>
      <c r="H18" s="116">
        <v>0.11357638888888888</v>
      </c>
    </row>
    <row r="19" spans="1:8" s="39" customFormat="1" ht="18.75" customHeight="1">
      <c r="A19" s="113">
        <f>IF('Kategorie B'!C19&lt;&gt;"",A18+1,"")</f>
        <v>15</v>
      </c>
      <c r="B19" s="114" t="str">
        <f>'Startovní listina'!G87</f>
        <v>B</v>
      </c>
      <c r="C19" s="114">
        <f>'Startovní listina'!B87</f>
        <v>95</v>
      </c>
      <c r="D19" s="115" t="str">
        <f>'Startovní listina'!C87</f>
        <v>Tyleček</v>
      </c>
      <c r="E19" s="115" t="str">
        <f>'Startovní listina'!D87</f>
        <v>Pavel</v>
      </c>
      <c r="F19" s="115">
        <f>'Startovní listina'!E87</f>
        <v>1973</v>
      </c>
      <c r="G19" s="115" t="str">
        <f>'Startovní listina'!F87</f>
        <v>Brno</v>
      </c>
      <c r="H19" s="116">
        <v>0.11921296296296297</v>
      </c>
    </row>
    <row r="20" spans="1:8" s="39" customFormat="1" ht="18.75" customHeight="1">
      <c r="A20" s="113">
        <f>IF('Kategorie B'!C20&lt;&gt;"",A19+1,"")</f>
        <v>16</v>
      </c>
      <c r="B20" s="114" t="str">
        <f>'Startovní listina'!G65</f>
        <v>B</v>
      </c>
      <c r="C20" s="114">
        <f>'Startovní listina'!B65</f>
        <v>69</v>
      </c>
      <c r="D20" s="115" t="str">
        <f>'Startovní listina'!C65</f>
        <v>Veselý</v>
      </c>
      <c r="E20" s="115" t="str">
        <f>'Startovní listina'!D65</f>
        <v>Prokop</v>
      </c>
      <c r="F20" s="115">
        <f>'Startovní listina'!E65</f>
        <v>1969</v>
      </c>
      <c r="G20" s="115" t="str">
        <f>'Startovní listina'!F65</f>
        <v>Kunštát</v>
      </c>
      <c r="H20" s="116">
        <v>0.12116898148148147</v>
      </c>
    </row>
    <row r="21" spans="1:8" s="39" customFormat="1" ht="18.75" customHeight="1">
      <c r="A21" s="113">
        <f>IF('Kategorie B'!C21&lt;&gt;"",A20+1,"")</f>
        <v>17</v>
      </c>
      <c r="B21" s="114" t="str">
        <f>'Startovní listina'!G28</f>
        <v>B</v>
      </c>
      <c r="C21" s="114">
        <f>'Startovní listina'!B28</f>
        <v>26</v>
      </c>
      <c r="D21" s="115" t="str">
        <f>'Startovní listina'!C28</f>
        <v>Ledvinka</v>
      </c>
      <c r="E21" s="115" t="str">
        <f>'Startovní listina'!D28</f>
        <v>Josef</v>
      </c>
      <c r="F21" s="115">
        <f>'Startovní listina'!E28</f>
        <v>1972</v>
      </c>
      <c r="G21" s="115" t="str">
        <f>'Startovní listina'!F28</f>
        <v>Přibyslav</v>
      </c>
      <c r="H21" s="116">
        <v>0.13130787037037037</v>
      </c>
    </row>
    <row r="22" spans="1:8" s="39" customFormat="1" ht="18.75" customHeight="1">
      <c r="A22" s="113">
        <f>IF('Kategorie B'!C22&lt;&gt;"",A21+1,"")</f>
        <v>18</v>
      </c>
      <c r="B22" s="114" t="str">
        <f>'Startovní listina'!G91</f>
        <v>B</v>
      </c>
      <c r="C22" s="114">
        <f>'Startovní listina'!B91</f>
        <v>99</v>
      </c>
      <c r="D22" s="115" t="str">
        <f>'Startovní listina'!C91</f>
        <v>Konečný</v>
      </c>
      <c r="E22" s="115" t="str">
        <f>'Startovní listina'!D91</f>
        <v>Jaroslav</v>
      </c>
      <c r="F22" s="115">
        <f>'Startovní listina'!E91</f>
        <v>1969</v>
      </c>
      <c r="G22" s="115" t="str">
        <f>'Startovní listina'!F91</f>
        <v>Popůvky</v>
      </c>
      <c r="H22" s="116">
        <v>0.13362268518518519</v>
      </c>
    </row>
    <row r="23" spans="1:8" s="39" customFormat="1" ht="18.75" customHeight="1">
      <c r="A23" s="113">
        <f>IF('Kategorie B'!C23&lt;&gt;"",A22+1,"")</f>
        <v>19</v>
      </c>
      <c r="B23" s="68" t="str">
        <f>'Startovní listina'!G101</f>
        <v>B</v>
      </c>
      <c r="C23" s="68">
        <f>'Startovní listina'!B101</f>
        <v>109</v>
      </c>
      <c r="D23" s="69" t="str">
        <f>'Startovní listina'!C101</f>
        <v>Jaskulka</v>
      </c>
      <c r="E23" s="69" t="str">
        <f>'Startovní listina'!D101</f>
        <v>Martin</v>
      </c>
      <c r="F23" s="69">
        <f>'Startovní listina'!E101</f>
        <v>1968</v>
      </c>
      <c r="G23" s="69" t="str">
        <f>'Startovní listina'!F101</f>
        <v>Kuřim</v>
      </c>
      <c r="H23" s="116">
        <v>0.14908564814814815</v>
      </c>
    </row>
    <row r="24" spans="1:8" s="39" customFormat="1">
      <c r="F24" s="52"/>
      <c r="H24" s="52"/>
    </row>
    <row r="25" spans="1:8" s="39" customFormat="1">
      <c r="F25" s="52"/>
      <c r="H25" s="52"/>
    </row>
    <row r="26" spans="1:8" s="39" customFormat="1">
      <c r="F26" s="52"/>
      <c r="H26" s="52"/>
    </row>
    <row r="27" spans="1:8" s="39" customFormat="1">
      <c r="F27" s="52"/>
      <c r="H27" s="52"/>
    </row>
    <row r="28" spans="1:8" s="39" customFormat="1">
      <c r="F28" s="52"/>
      <c r="H28" s="52"/>
    </row>
    <row r="29" spans="1:8" s="39" customFormat="1">
      <c r="F29" s="52"/>
      <c r="H29" s="52"/>
    </row>
    <row r="30" spans="1:8" s="39" customFormat="1">
      <c r="F30" s="52"/>
      <c r="H30" s="52"/>
    </row>
    <row r="31" spans="1:8" s="39" customFormat="1">
      <c r="F31" s="52"/>
      <c r="H31" s="52"/>
    </row>
    <row r="32" spans="1:8" s="39" customFormat="1">
      <c r="F32" s="52"/>
      <c r="H32" s="52"/>
    </row>
    <row r="33" spans="6:8" s="39" customFormat="1">
      <c r="F33" s="52"/>
      <c r="H33" s="52"/>
    </row>
    <row r="34" spans="6:8" s="39" customFormat="1">
      <c r="F34" s="52"/>
      <c r="H34" s="52"/>
    </row>
    <row r="35" spans="6:8" s="39" customFormat="1">
      <c r="F35" s="52"/>
      <c r="H35" s="52"/>
    </row>
    <row r="36" spans="6:8" s="39" customFormat="1">
      <c r="F36" s="52"/>
      <c r="H36" s="52"/>
    </row>
    <row r="37" spans="6:8" s="39" customFormat="1">
      <c r="F37" s="52"/>
      <c r="H37" s="52"/>
    </row>
    <row r="38" spans="6:8" s="39" customFormat="1">
      <c r="F38" s="52"/>
      <c r="H38" s="52"/>
    </row>
    <row r="39" spans="6:8" s="39" customFormat="1">
      <c r="F39" s="52"/>
      <c r="H39" s="52"/>
    </row>
    <row r="40" spans="6:8" s="39" customFormat="1">
      <c r="F40" s="52"/>
      <c r="H40" s="52"/>
    </row>
    <row r="41" spans="6:8" s="39" customFormat="1">
      <c r="F41" s="52"/>
      <c r="H41" s="52"/>
    </row>
    <row r="42" spans="6:8" s="39" customFormat="1">
      <c r="F42" s="52"/>
      <c r="H42" s="52"/>
    </row>
    <row r="43" spans="6:8" s="39" customFormat="1">
      <c r="F43" s="52"/>
      <c r="H43" s="52"/>
    </row>
    <row r="44" spans="6:8" s="39" customFormat="1">
      <c r="F44" s="52"/>
      <c r="H44" s="52"/>
    </row>
    <row r="45" spans="6:8" s="39" customFormat="1">
      <c r="F45" s="52"/>
      <c r="H45" s="52"/>
    </row>
    <row r="46" spans="6:8" s="39" customFormat="1">
      <c r="F46" s="52"/>
      <c r="H46" s="52"/>
    </row>
    <row r="47" spans="6:8" s="39" customFormat="1">
      <c r="F47" s="52"/>
      <c r="H47" s="52"/>
    </row>
    <row r="48" spans="6:8" s="39" customFormat="1">
      <c r="F48" s="52"/>
      <c r="H48" s="52"/>
    </row>
    <row r="49" spans="6:8" s="39" customFormat="1">
      <c r="F49" s="52"/>
      <c r="H49" s="52"/>
    </row>
    <row r="50" spans="6:8" s="39" customFormat="1">
      <c r="F50" s="52"/>
      <c r="H50" s="52"/>
    </row>
    <row r="51" spans="6:8" s="39" customFormat="1">
      <c r="F51" s="52"/>
      <c r="H51" s="52"/>
    </row>
    <row r="52" spans="6:8" s="39" customFormat="1">
      <c r="F52" s="52"/>
      <c r="H52" s="52"/>
    </row>
    <row r="53" spans="6:8" s="39" customFormat="1">
      <c r="F53" s="52"/>
      <c r="H53" s="52"/>
    </row>
    <row r="54" spans="6:8" s="39" customFormat="1">
      <c r="F54" s="52"/>
      <c r="H54" s="52"/>
    </row>
    <row r="55" spans="6:8" s="39" customFormat="1">
      <c r="F55" s="52"/>
      <c r="H55" s="52"/>
    </row>
    <row r="56" spans="6:8" s="39" customFormat="1">
      <c r="F56" s="52"/>
      <c r="H56" s="52"/>
    </row>
    <row r="57" spans="6:8" s="39" customFormat="1">
      <c r="F57" s="52"/>
      <c r="H57" s="52"/>
    </row>
    <row r="58" spans="6:8" s="39" customFormat="1">
      <c r="F58" s="52"/>
      <c r="H58" s="52"/>
    </row>
    <row r="59" spans="6:8" s="39" customFormat="1">
      <c r="F59" s="52"/>
      <c r="H59" s="52"/>
    </row>
    <row r="60" spans="6:8" s="39" customFormat="1">
      <c r="F60" s="52"/>
      <c r="H60" s="52"/>
    </row>
    <row r="61" spans="6:8" s="39" customFormat="1">
      <c r="F61" s="52"/>
      <c r="H61" s="52"/>
    </row>
    <row r="62" spans="6:8" s="39" customFormat="1">
      <c r="F62" s="52"/>
      <c r="H62" s="52"/>
    </row>
    <row r="63" spans="6:8" s="39" customFormat="1">
      <c r="F63" s="52"/>
      <c r="H63" s="52"/>
    </row>
    <row r="64" spans="6:8" s="39" customFormat="1">
      <c r="F64" s="52"/>
      <c r="H64" s="52"/>
    </row>
    <row r="65" spans="6:8" s="39" customFormat="1">
      <c r="F65" s="52"/>
      <c r="H65" s="52"/>
    </row>
    <row r="66" spans="6:8" s="39" customFormat="1">
      <c r="F66" s="52"/>
      <c r="H66" s="52"/>
    </row>
    <row r="67" spans="6:8" s="39" customFormat="1">
      <c r="F67" s="52"/>
      <c r="H67" s="52"/>
    </row>
    <row r="68" spans="6:8" s="39" customFormat="1">
      <c r="F68" s="52"/>
      <c r="H68" s="52"/>
    </row>
    <row r="69" spans="6:8" s="39" customFormat="1">
      <c r="F69" s="52"/>
      <c r="H69" s="52"/>
    </row>
    <row r="70" spans="6:8" s="39" customFormat="1">
      <c r="F70" s="52"/>
      <c r="H70" s="52"/>
    </row>
    <row r="71" spans="6:8" s="39" customFormat="1">
      <c r="F71" s="52"/>
      <c r="H71" s="52"/>
    </row>
    <row r="72" spans="6:8" s="39" customFormat="1">
      <c r="F72" s="52"/>
      <c r="H72" s="52"/>
    </row>
    <row r="73" spans="6:8" s="39" customFormat="1">
      <c r="F73" s="52"/>
      <c r="H73" s="52"/>
    </row>
  </sheetData>
  <sheetProtection algorithmName="SHA-512" hashValue="45n3bPK/9UY0iauDC4srDRbsEUa8LHNsh9O/T1DX03SGcKiMEhFH6xb7fiXaFAwQVu1yV8FT/mPjyNbncZnfGQ==" saltValue="G9MpbFORObx6rvKu8XiGWg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9"/>
  <dimension ref="A1:AO36"/>
  <sheetViews>
    <sheetView showGridLines="0" showWhiteSpace="0" view="pageBreakPreview" zoomScale="107" zoomScaleNormal="80" zoomScaleSheetLayoutView="107" workbookViewId="0">
      <selection activeCell="I3" sqref="I3"/>
    </sheetView>
  </sheetViews>
  <sheetFormatPr defaultRowHeight="12.75"/>
  <cols>
    <col min="1" max="1" width="9.5703125" style="40" customWidth="1"/>
    <col min="2" max="2" width="10.7109375" style="40" customWidth="1"/>
    <col min="3" max="3" width="11.140625" style="40" customWidth="1"/>
    <col min="4" max="4" width="16.5703125" style="40" customWidth="1"/>
    <col min="5" max="5" width="15.7109375" style="40" customWidth="1"/>
    <col min="6" max="6" width="8.85546875" style="55" customWidth="1"/>
    <col min="7" max="7" width="43.5703125" style="40" bestFit="1" customWidth="1"/>
    <col min="8" max="8" width="11.7109375" style="55" customWidth="1"/>
    <col min="9" max="9" width="27.140625" style="39" customWidth="1"/>
    <col min="10" max="40" width="9.140625" style="39"/>
    <col min="41" max="16384" width="9.140625" style="40"/>
  </cols>
  <sheetData>
    <row r="1" spans="1:41" ht="48.75" customHeight="1" thickBot="1">
      <c r="A1" s="175" t="str">
        <f>"Výsledková listina - Malý svratecký maratón "&amp;'Prezenční listina'!O2</f>
        <v>Výsledková listina - Malý svratecký maratón 2014</v>
      </c>
      <c r="B1" s="176"/>
      <c r="C1" s="176"/>
      <c r="D1" s="176"/>
      <c r="E1" s="176"/>
      <c r="F1" s="176"/>
      <c r="G1" s="176"/>
      <c r="H1" s="177"/>
    </row>
    <row r="2" spans="1:41" ht="26.25" customHeight="1">
      <c r="A2" s="190">
        <v>41874</v>
      </c>
      <c r="B2" s="191"/>
      <c r="C2" s="191"/>
      <c r="D2" s="191"/>
      <c r="E2" s="191"/>
      <c r="F2" s="191"/>
      <c r="G2" s="191"/>
      <c r="H2" s="192"/>
      <c r="J2" s="193" t="s">
        <v>28</v>
      </c>
      <c r="K2" s="194"/>
      <c r="L2" s="194"/>
      <c r="M2" s="194"/>
      <c r="N2" s="195"/>
    </row>
    <row r="3" spans="1:41" ht="18.75" customHeight="1" thickBot="1">
      <c r="A3" s="178" t="str">
        <f>'Prezenční listina'!O2-1953&amp;". ročník"</f>
        <v>61. ročník</v>
      </c>
      <c r="B3" s="179"/>
      <c r="C3" s="179"/>
      <c r="D3" s="179"/>
      <c r="E3" s="179"/>
      <c r="F3" s="179"/>
      <c r="G3" s="179"/>
      <c r="H3" s="180"/>
      <c r="J3" s="196"/>
      <c r="K3" s="197"/>
      <c r="L3" s="197"/>
      <c r="M3" s="197"/>
      <c r="N3" s="198"/>
    </row>
    <row r="4" spans="1:41" ht="25.5" customHeight="1" thickBot="1">
      <c r="A4" s="63" t="s">
        <v>10</v>
      </c>
      <c r="B4" s="65" t="s">
        <v>3</v>
      </c>
      <c r="C4" s="64" t="s">
        <v>7</v>
      </c>
      <c r="D4" s="65" t="s">
        <v>6</v>
      </c>
      <c r="E4" s="65" t="s">
        <v>0</v>
      </c>
      <c r="F4" s="65" t="s">
        <v>1</v>
      </c>
      <c r="G4" s="65" t="s">
        <v>4</v>
      </c>
      <c r="H4" s="66" t="s">
        <v>8</v>
      </c>
      <c r="J4" s="196"/>
      <c r="K4" s="197"/>
      <c r="L4" s="197"/>
      <c r="M4" s="197"/>
      <c r="N4" s="198"/>
    </row>
    <row r="5" spans="1:41" s="39" customFormat="1" ht="18.75" customHeight="1">
      <c r="A5" s="113">
        <v>1</v>
      </c>
      <c r="B5" s="114" t="str">
        <f>'Startovní listina'!G51</f>
        <v>C</v>
      </c>
      <c r="C5" s="114">
        <f>'Startovní listina'!B51</f>
        <v>51</v>
      </c>
      <c r="D5" s="115" t="str">
        <f>'Startovní listina'!C51</f>
        <v>Rerych</v>
      </c>
      <c r="E5" s="115" t="str">
        <f>'Startovní listina'!D51</f>
        <v>Jiří</v>
      </c>
      <c r="F5" s="115">
        <f>'Startovní listina'!E51</f>
        <v>1962</v>
      </c>
      <c r="G5" s="115" t="str">
        <f>'Startovní listina'!F51</f>
        <v>Moravská Slávia Brno</v>
      </c>
      <c r="H5" s="116">
        <v>9.0682870370370372E-2</v>
      </c>
      <c r="AO5" s="40"/>
    </row>
    <row r="6" spans="1:41" s="39" customFormat="1" ht="18.75" customHeight="1">
      <c r="A6" s="113">
        <f>IF('Kategorie C'!C6&lt;&gt;"",A5+1,"")</f>
        <v>2</v>
      </c>
      <c r="B6" s="114" t="str">
        <f>'Startovní listina'!G27</f>
        <v>C</v>
      </c>
      <c r="C6" s="114">
        <f>'Startovní listina'!B27</f>
        <v>24</v>
      </c>
      <c r="D6" s="115" t="str">
        <f>'Startovní listina'!C27</f>
        <v>Zouhar</v>
      </c>
      <c r="E6" s="115" t="str">
        <f>'Startovní listina'!D27</f>
        <v>Libor</v>
      </c>
      <c r="F6" s="115">
        <f>'Startovní listina'!E27</f>
        <v>1958</v>
      </c>
      <c r="G6" s="115" t="str">
        <f>'Startovní listina'!F27</f>
        <v>Brno Líšeň</v>
      </c>
      <c r="H6" s="116">
        <v>0.10127314814814814</v>
      </c>
      <c r="AO6" s="40"/>
    </row>
    <row r="7" spans="1:41" s="39" customFormat="1" ht="18.75" customHeight="1">
      <c r="A7" s="113">
        <f>IF('Kategorie C'!C7&lt;&gt;"",A6+1,"")</f>
        <v>3</v>
      </c>
      <c r="B7" s="114" t="str">
        <f>'Startovní listina'!G69</f>
        <v>C</v>
      </c>
      <c r="C7" s="114">
        <f>'Startovní listina'!B69</f>
        <v>74</v>
      </c>
      <c r="D7" s="115" t="str">
        <f>'Startovní listina'!C69</f>
        <v>Čuhel</v>
      </c>
      <c r="E7" s="115" t="str">
        <f>'Startovní listina'!D69</f>
        <v>Jiří</v>
      </c>
      <c r="F7" s="115">
        <f>'Startovní listina'!E69</f>
        <v>1958</v>
      </c>
      <c r="G7" s="115" t="str">
        <f>'Startovní listina'!F69</f>
        <v>Křtěnov</v>
      </c>
      <c r="H7" s="74">
        <v>0.10445601851851853</v>
      </c>
      <c r="AO7" s="40"/>
    </row>
    <row r="8" spans="1:41" s="39" customFormat="1" ht="18.75" customHeight="1">
      <c r="A8" s="113">
        <f>IF('Kategorie C'!C8&lt;&gt;"",A7+1,"")</f>
        <v>4</v>
      </c>
      <c r="B8" s="114" t="str">
        <f>'Startovní listina'!G52</f>
        <v>C</v>
      </c>
      <c r="C8" s="114">
        <f>'Startovní listina'!B52</f>
        <v>53</v>
      </c>
      <c r="D8" s="115" t="str">
        <f>'Startovní listina'!C52</f>
        <v>Nosek</v>
      </c>
      <c r="E8" s="115" t="str">
        <f>'Startovní listina'!D52</f>
        <v>Miroslav</v>
      </c>
      <c r="F8" s="115">
        <f>'Startovní listina'!E52</f>
        <v>1955</v>
      </c>
      <c r="G8" s="115" t="str">
        <f>'Startovní listina'!F52</f>
        <v>Moravská Slávia Brno</v>
      </c>
      <c r="H8" s="116">
        <v>0.1053587962962963</v>
      </c>
      <c r="AO8" s="40"/>
    </row>
    <row r="9" spans="1:41" s="39" customFormat="1" ht="18.75" customHeight="1">
      <c r="A9" s="113">
        <f>IF('Kategorie C'!C9&lt;&gt;"",A8+1,"")</f>
        <v>5</v>
      </c>
      <c r="B9" s="114" t="str">
        <f>'Startovní listina'!G60</f>
        <v>C</v>
      </c>
      <c r="C9" s="114">
        <f>'Startovní listina'!B60</f>
        <v>61</v>
      </c>
      <c r="D9" s="115" t="str">
        <f>'Startovní listina'!C60</f>
        <v>Měřínský</v>
      </c>
      <c r="E9" s="115" t="str">
        <f>'Startovní listina'!D60</f>
        <v>Jaroslav</v>
      </c>
      <c r="F9" s="115">
        <f>'Startovní listina'!E60</f>
        <v>1961</v>
      </c>
      <c r="G9" s="115" t="str">
        <f>'Startovní listina'!F60</f>
        <v>AK Perná</v>
      </c>
      <c r="H9" s="116">
        <v>0.10754629629629631</v>
      </c>
      <c r="AO9" s="40"/>
    </row>
    <row r="10" spans="1:41" s="39" customFormat="1" ht="18.75" customHeight="1">
      <c r="A10" s="113">
        <f>IF('Kategorie C'!C10&lt;&gt;"",A9+1,"")</f>
        <v>6</v>
      </c>
      <c r="B10" s="68" t="str">
        <f>'Startovní listina'!G103</f>
        <v>C</v>
      </c>
      <c r="C10" s="68">
        <f>'Startovní listina'!B103</f>
        <v>111</v>
      </c>
      <c r="D10" s="69" t="str">
        <f>'Startovní listina'!C103</f>
        <v>Sedláček</v>
      </c>
      <c r="E10" s="69" t="str">
        <f>'Startovní listina'!D103</f>
        <v>Svatopluk</v>
      </c>
      <c r="F10" s="69">
        <f>'Startovní listina'!E103</f>
        <v>1957</v>
      </c>
      <c r="G10" s="69" t="str">
        <f>'Startovní listina'!F103</f>
        <v>Moravská Slávia Brno</v>
      </c>
      <c r="H10" s="116">
        <v>0.10827546296296296</v>
      </c>
      <c r="AO10" s="40"/>
    </row>
    <row r="11" spans="1:41" s="39" customFormat="1" ht="18.75" customHeight="1">
      <c r="A11" s="113">
        <f>IF('Kategorie C'!C11&lt;&gt;"",A10+1,"")</f>
        <v>7</v>
      </c>
      <c r="B11" s="114" t="str">
        <f>'Startovní listina'!G34</f>
        <v>C</v>
      </c>
      <c r="C11" s="114">
        <f>'Startovní listina'!B34</f>
        <v>33</v>
      </c>
      <c r="D11" s="115" t="str">
        <f>'Startovní listina'!C34</f>
        <v>Suchý</v>
      </c>
      <c r="E11" s="115" t="str">
        <f>'Startovní listina'!D34</f>
        <v>Karel</v>
      </c>
      <c r="F11" s="115">
        <f>'Startovní listina'!E34</f>
        <v>1956</v>
      </c>
      <c r="G11" s="115" t="str">
        <f>'Startovní listina'!F34</f>
        <v>Náměšť nad Oslavou</v>
      </c>
      <c r="H11" s="116">
        <v>0.11644675925925925</v>
      </c>
      <c r="AO11" s="40"/>
    </row>
    <row r="12" spans="1:41" s="39" customFormat="1" ht="18.75" customHeight="1">
      <c r="A12" s="113">
        <f>IF('Kategorie C'!C12&lt;&gt;"",A11+1,"")</f>
        <v>8</v>
      </c>
      <c r="B12" s="114" t="str">
        <f>'Startovní listina'!G95</f>
        <v>C</v>
      </c>
      <c r="C12" s="114">
        <f>'Startovní listina'!B95</f>
        <v>103</v>
      </c>
      <c r="D12" s="115" t="str">
        <f>'Startovní listina'!C95</f>
        <v>Brabenec</v>
      </c>
      <c r="E12" s="115" t="str">
        <f>'Startovní listina'!D95</f>
        <v>Miroslav</v>
      </c>
      <c r="F12" s="115">
        <f>'Startovní listina'!E95</f>
        <v>1959</v>
      </c>
      <c r="G12" s="115" t="str">
        <f>'Startovní listina'!F95</f>
        <v>Žďár nad Sázavou</v>
      </c>
      <c r="H12" s="116">
        <v>0.11938657407407406</v>
      </c>
      <c r="AO12" s="40"/>
    </row>
    <row r="13" spans="1:41" s="39" customFormat="1" ht="18.75" customHeight="1">
      <c r="A13" s="113">
        <f>IF('Kategorie C'!C13&lt;&gt;"",A12+1,"")</f>
        <v>9</v>
      </c>
      <c r="B13" s="114" t="str">
        <f>'Startovní listina'!G26</f>
        <v>C</v>
      </c>
      <c r="C13" s="114">
        <f>'Startovní listina'!B26</f>
        <v>23</v>
      </c>
      <c r="D13" s="115" t="str">
        <f>'Startovní listina'!C26</f>
        <v>Kučínský</v>
      </c>
      <c r="E13" s="115" t="str">
        <f>'Startovní listina'!D26</f>
        <v>Pavel</v>
      </c>
      <c r="F13" s="115">
        <f>'Startovní listina'!E26</f>
        <v>1959</v>
      </c>
      <c r="G13" s="115" t="str">
        <f>'Startovní listina'!F26</f>
        <v>Brno</v>
      </c>
      <c r="H13" s="116">
        <v>0.121875</v>
      </c>
      <c r="AO13" s="40"/>
    </row>
    <row r="14" spans="1:41" s="39" customFormat="1" ht="18.75" customHeight="1">
      <c r="A14" s="113">
        <f>IF('Kategorie C'!C14&lt;&gt;"",A13+1,"")</f>
        <v>10</v>
      </c>
      <c r="B14" s="114" t="str">
        <f>'Startovní listina'!G55</f>
        <v>C</v>
      </c>
      <c r="C14" s="114">
        <f>'Startovní listina'!B55</f>
        <v>56</v>
      </c>
      <c r="D14" s="115" t="str">
        <f>'Startovní listina'!C55</f>
        <v>Češner</v>
      </c>
      <c r="E14" s="115" t="str">
        <f>'Startovní listina'!D55</f>
        <v>Vladimír</v>
      </c>
      <c r="F14" s="115">
        <f>'Startovní listina'!E55</f>
        <v>1958</v>
      </c>
      <c r="G14" s="115" t="str">
        <f>'Startovní listina'!F55</f>
        <v>Odolena Voda</v>
      </c>
      <c r="H14" s="116">
        <v>0.12447916666666665</v>
      </c>
      <c r="AO14" s="40"/>
    </row>
    <row r="15" spans="1:41" s="39" customFormat="1" ht="18.75" customHeight="1">
      <c r="A15" s="113">
        <f>IF('Kategorie C'!C15&lt;&gt;"",A14+1,"")</f>
        <v>11</v>
      </c>
      <c r="B15" s="114" t="str">
        <f>'Startovní listina'!G92</f>
        <v>C</v>
      </c>
      <c r="C15" s="114">
        <f>'Startovní listina'!B92</f>
        <v>100</v>
      </c>
      <c r="D15" s="115" t="str">
        <f>'Startovní listina'!C92</f>
        <v>Kalich</v>
      </c>
      <c r="E15" s="115" t="str">
        <f>'Startovní listina'!D92</f>
        <v>Dalibor</v>
      </c>
      <c r="F15" s="115">
        <f>'Startovní listina'!E92</f>
        <v>1961</v>
      </c>
      <c r="G15" s="115" t="str">
        <f>'Startovní listina'!F92</f>
        <v>Odranec</v>
      </c>
      <c r="H15" s="116">
        <v>0.13415509259259259</v>
      </c>
      <c r="AO15" s="40"/>
    </row>
    <row r="16" spans="1:41" s="39" customFormat="1" ht="18.75" customHeight="1">
      <c r="A16" s="113">
        <f>IF('Kategorie C'!C16&lt;&gt;"",A15+1,"")</f>
        <v>12</v>
      </c>
      <c r="B16" s="114" t="str">
        <f>'Startovní listina'!G8</f>
        <v>C</v>
      </c>
      <c r="C16" s="114">
        <f>'Startovní listina'!B8</f>
        <v>4</v>
      </c>
      <c r="D16" s="115" t="str">
        <f>'Startovní listina'!C8</f>
        <v>Zourek</v>
      </c>
      <c r="E16" s="115" t="str">
        <f>'Startovní listina'!D8</f>
        <v>Karel</v>
      </c>
      <c r="F16" s="115">
        <f>'Startovní listina'!E8</f>
        <v>1959</v>
      </c>
      <c r="G16" s="115" t="str">
        <f>'Startovní listina'!F8</f>
        <v>Bedřichovice</v>
      </c>
      <c r="H16" s="116">
        <v>0.13508101851851853</v>
      </c>
      <c r="AO16" s="40"/>
    </row>
    <row r="17" spans="1:41" s="39" customFormat="1" ht="18.75" customHeight="1">
      <c r="A17" s="113">
        <f>IF('Kategorie C'!C17&lt;&gt;"",A16+1,"")</f>
        <v>13</v>
      </c>
      <c r="B17" s="114" t="str">
        <f>'Startovní listina'!G39</f>
        <v>C</v>
      </c>
      <c r="C17" s="114">
        <f>'Startovní listina'!B39</f>
        <v>38</v>
      </c>
      <c r="D17" s="115" t="str">
        <f>'Startovní listina'!C39</f>
        <v>Blaha</v>
      </c>
      <c r="E17" s="115" t="str">
        <f>'Startovní listina'!D39</f>
        <v>Stanislav</v>
      </c>
      <c r="F17" s="115">
        <f>'Startovní listina'!E39</f>
        <v>1963</v>
      </c>
      <c r="G17" s="115" t="str">
        <f>'Startovní listina'!F39</f>
        <v>BK Vísky</v>
      </c>
      <c r="H17" s="116">
        <v>0.15094907407407407</v>
      </c>
      <c r="AO17" s="40"/>
    </row>
    <row r="18" spans="1:41" s="39" customFormat="1">
      <c r="F18" s="52"/>
      <c r="H18" s="52"/>
    </row>
    <row r="19" spans="1:41" s="39" customFormat="1">
      <c r="F19" s="52"/>
      <c r="H19" s="52"/>
    </row>
    <row r="20" spans="1:41" s="39" customFormat="1">
      <c r="F20" s="52"/>
      <c r="H20" s="52"/>
    </row>
    <row r="21" spans="1:41" s="39" customFormat="1">
      <c r="F21" s="52"/>
      <c r="H21" s="52"/>
    </row>
    <row r="22" spans="1:41" s="39" customFormat="1">
      <c r="F22" s="52"/>
      <c r="H22" s="52"/>
    </row>
    <row r="23" spans="1:41" s="39" customFormat="1">
      <c r="F23" s="52"/>
      <c r="H23" s="52"/>
    </row>
    <row r="24" spans="1:41" s="39" customFormat="1">
      <c r="F24" s="52"/>
      <c r="H24" s="52"/>
    </row>
    <row r="25" spans="1:41" s="39" customFormat="1">
      <c r="F25" s="52"/>
      <c r="H25" s="52"/>
    </row>
    <row r="26" spans="1:41" s="39" customFormat="1">
      <c r="F26" s="52"/>
      <c r="H26" s="52"/>
    </row>
    <row r="27" spans="1:41" s="39" customFormat="1">
      <c r="F27" s="52"/>
      <c r="H27" s="52"/>
    </row>
    <row r="28" spans="1:41" s="39" customFormat="1">
      <c r="F28" s="52"/>
      <c r="H28" s="52"/>
    </row>
    <row r="29" spans="1:41" s="39" customFormat="1">
      <c r="F29" s="52"/>
      <c r="H29" s="52"/>
    </row>
    <row r="30" spans="1:41" s="39" customFormat="1">
      <c r="F30" s="52"/>
      <c r="H30" s="52"/>
    </row>
    <row r="31" spans="1:41" s="39" customFormat="1">
      <c r="F31" s="52"/>
      <c r="H31" s="52"/>
    </row>
    <row r="32" spans="1:41" s="39" customFormat="1">
      <c r="F32" s="52"/>
      <c r="H32" s="52"/>
    </row>
    <row r="33" spans="6:8" s="39" customFormat="1">
      <c r="F33" s="52"/>
      <c r="H33" s="52"/>
    </row>
    <row r="34" spans="6:8" s="39" customFormat="1">
      <c r="F34" s="52"/>
      <c r="H34" s="52"/>
    </row>
    <row r="35" spans="6:8" s="39" customFormat="1">
      <c r="F35" s="52"/>
      <c r="H35" s="52"/>
    </row>
    <row r="36" spans="6:8" s="39" customFormat="1">
      <c r="F36" s="52"/>
      <c r="H36" s="52"/>
    </row>
  </sheetData>
  <sheetProtection algorithmName="SHA-512" hashValue="a3T6RcrLbGF2LxT1bGkjX9hqnPE41SIxpIkG9vKU4jJibNNmP057p70KJpYvc97rEGb7bmSBtx2C4jcYFMvgjg==" saltValue="cnpQ21UaQuIK2kP0ba4mDQ==" spinCount="100000" sheet="1" objects="1" scenarios="1" deleteRows="0" sort="0"/>
  <mergeCells count="4">
    <mergeCell ref="A1:H1"/>
    <mergeCell ref="A2:H2"/>
    <mergeCell ref="J2:N4"/>
    <mergeCell ref="A3:H3"/>
  </mergeCells>
  <pageMargins left="0.11811023622047245" right="0.11811023622047245" top="0.51181102362204722" bottom="0.19685039370078741" header="0.43307086614173229" footer="0.15748031496062992"/>
  <pageSetup paperSize="9" scale="76" orientation="portrait" horizontalDpi="4294967293" verticalDpi="4294967293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13</vt:i4>
      </vt:variant>
    </vt:vector>
  </HeadingPairs>
  <TitlesOfParts>
    <vt:vector size="28" baseType="lpstr">
      <vt:lpstr>Prezenční listina</vt:lpstr>
      <vt:lpstr>Startovní listina</vt:lpstr>
      <vt:lpstr>Výsledková listina</vt:lpstr>
      <vt:lpstr>Družstva</vt:lpstr>
      <vt:lpstr>Běh Vírem</vt:lpstr>
      <vt:lpstr>mezičasy</vt:lpstr>
      <vt:lpstr>Kategorie A</vt:lpstr>
      <vt:lpstr>Kategorie B</vt:lpstr>
      <vt:lpstr>Kategorie C</vt:lpstr>
      <vt:lpstr>Kategorie D</vt:lpstr>
      <vt:lpstr>Kategorie E</vt:lpstr>
      <vt:lpstr>Kategorie F</vt:lpstr>
      <vt:lpstr>Kategorie G</vt:lpstr>
      <vt:lpstr>Kategorie H</vt:lpstr>
      <vt:lpstr>List1</vt:lpstr>
      <vt:lpstr>Družstva!Oblast_tisku</vt:lpstr>
      <vt:lpstr>'Kategorie A'!Oblast_tisku</vt:lpstr>
      <vt:lpstr>'Kategorie B'!Oblast_tisku</vt:lpstr>
      <vt:lpstr>'Kategorie C'!Oblast_tisku</vt:lpstr>
      <vt:lpstr>'Kategorie D'!Oblast_tisku</vt:lpstr>
      <vt:lpstr>'Kategorie E'!Oblast_tisku</vt:lpstr>
      <vt:lpstr>'Kategorie F'!Oblast_tisku</vt:lpstr>
      <vt:lpstr>'Kategorie G'!Oblast_tisku</vt:lpstr>
      <vt:lpstr>'Kategorie H'!Oblast_tisku</vt:lpstr>
      <vt:lpstr>mezičasy!Oblast_tisku</vt:lpstr>
      <vt:lpstr>'Prezenční listina'!Oblast_tisku</vt:lpstr>
      <vt:lpstr>'Startovní listina'!Oblast_tisku</vt:lpstr>
      <vt:lpstr>'Výsledková listina'!Oblast_tisku</vt:lpstr>
    </vt:vector>
  </TitlesOfParts>
  <Company>CS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</dc:creator>
  <cp:lastModifiedBy>Lenovo</cp:lastModifiedBy>
  <cp:lastPrinted>2014-08-23T17:31:46Z</cp:lastPrinted>
  <dcterms:created xsi:type="dcterms:W3CDTF">2003-05-05T18:44:22Z</dcterms:created>
  <dcterms:modified xsi:type="dcterms:W3CDTF">2014-08-25T08:48:13Z</dcterms:modified>
</cp:coreProperties>
</file>